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obodan.djurovic\Documents\2020\Izvrsenje za site\"/>
    </mc:Choice>
  </mc:AlternateContent>
  <bookViews>
    <workbookView xWindow="0" yWindow="0" windowWidth="28800" windowHeight="12300" activeTab="3"/>
  </bookViews>
  <sheets>
    <sheet name="Извршење МРЕ 31.12.2017. " sheetId="6" r:id="rId1"/>
    <sheet name="Извршење МРЕ 31.12.2018." sheetId="4" r:id="rId2"/>
    <sheet name="Извршење МРЕ 31.12.2019." sheetId="7" r:id="rId3"/>
    <sheet name="Извршење МРЕ 12.08.2020." sheetId="8" r:id="rId4"/>
  </sheets>
  <definedNames>
    <definedName name="_xlnm.Print_Area" localSheetId="1">'Извршење МРЕ 31.12.2018.'!$A$1:$G$136</definedName>
    <definedName name="_xlnm.Print_Titles" localSheetId="1">'Извршење МРЕ 31.12.2018.'!$2:$2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F9" i="8"/>
  <c r="G114" i="8"/>
  <c r="F114" i="8"/>
  <c r="G91" i="8"/>
  <c r="F91" i="8"/>
  <c r="G110" i="8"/>
  <c r="F110" i="8"/>
  <c r="G92" i="8"/>
  <c r="F92" i="8"/>
  <c r="G88" i="8"/>
  <c r="F88" i="8"/>
  <c r="G80" i="8"/>
  <c r="F80" i="8"/>
  <c r="F79" i="8" s="1"/>
  <c r="G72" i="8"/>
  <c r="G71" i="8" s="1"/>
  <c r="F72" i="8"/>
  <c r="F71" i="8" s="1"/>
  <c r="G20" i="8"/>
  <c r="F20" i="8"/>
  <c r="G11" i="8"/>
  <c r="F11" i="8"/>
  <c r="G3" i="8"/>
  <c r="F3" i="8"/>
  <c r="F124" i="8"/>
  <c r="F123" i="8" s="1"/>
  <c r="G124" i="8"/>
  <c r="G123" i="8" s="1"/>
  <c r="G113" i="8"/>
  <c r="F113" i="8"/>
  <c r="G109" i="8"/>
  <c r="F109" i="8"/>
  <c r="G107" i="8"/>
  <c r="F107" i="8"/>
  <c r="G84" i="8"/>
  <c r="G83" i="8" s="1"/>
  <c r="F84" i="8"/>
  <c r="F83" i="8" s="1"/>
  <c r="G79" i="8"/>
  <c r="G75" i="8"/>
  <c r="F75" i="8"/>
  <c r="G69" i="8"/>
  <c r="F69" i="8"/>
  <c r="G67" i="8"/>
  <c r="F67" i="8"/>
  <c r="G65" i="8"/>
  <c r="F65" i="8"/>
  <c r="G63" i="8"/>
  <c r="F63" i="8"/>
  <c r="F61" i="8"/>
  <c r="G43" i="8"/>
  <c r="F43" i="8"/>
  <c r="G34" i="8"/>
  <c r="F34" i="8"/>
  <c r="G3" i="7"/>
  <c r="F3" i="7"/>
  <c r="G135" i="7"/>
  <c r="F135" i="7"/>
  <c r="G102" i="7"/>
  <c r="F102" i="7"/>
  <c r="G12" i="7"/>
  <c r="F61" i="7"/>
  <c r="F86" i="7"/>
  <c r="F85" i="7" s="1"/>
  <c r="G85" i="7"/>
  <c r="G97" i="7"/>
  <c r="F97" i="7"/>
  <c r="G91" i="7"/>
  <c r="F91" i="7"/>
  <c r="G80" i="7"/>
  <c r="G76" i="7"/>
  <c r="F76" i="7"/>
  <c r="G43" i="7"/>
  <c r="F43" i="7"/>
  <c r="G34" i="7"/>
  <c r="F34" i="7"/>
  <c r="G20" i="7"/>
  <c r="F20" i="7"/>
  <c r="F12" i="7"/>
  <c r="F117" i="4"/>
  <c r="F118" i="7"/>
  <c r="G134" i="7"/>
  <c r="F134" i="7"/>
  <c r="G126" i="7"/>
  <c r="G125" i="7" s="1"/>
  <c r="F126" i="7"/>
  <c r="F125" i="7" s="1"/>
  <c r="G121" i="7"/>
  <c r="G120" i="7" s="1"/>
  <c r="F121" i="7"/>
  <c r="F120" i="7" s="1"/>
  <c r="G118" i="7"/>
  <c r="G94" i="7"/>
  <c r="F94" i="7"/>
  <c r="F81" i="7"/>
  <c r="F80" i="7" s="1"/>
  <c r="G72" i="7"/>
  <c r="G71" i="7" s="1"/>
  <c r="F72" i="7"/>
  <c r="F71" i="7" s="1"/>
  <c r="G69" i="7"/>
  <c r="F69" i="7"/>
  <c r="G67" i="7"/>
  <c r="F67" i="7"/>
  <c r="G65" i="7"/>
  <c r="F65" i="7"/>
  <c r="G63" i="7"/>
  <c r="F63" i="7"/>
  <c r="F101" i="4"/>
  <c r="F100" i="4" s="1"/>
  <c r="F9" i="4" s="1"/>
  <c r="G100" i="4"/>
  <c r="G69" i="4"/>
  <c r="F69" i="4"/>
  <c r="G67" i="4"/>
  <c r="F67" i="4"/>
  <c r="G65" i="4"/>
  <c r="F65" i="4"/>
  <c r="G101" i="4"/>
  <c r="G80" i="4"/>
  <c r="G74" i="4"/>
  <c r="F10" i="8" l="1"/>
  <c r="G10" i="8"/>
  <c r="F11" i="7"/>
  <c r="G11" i="7"/>
  <c r="G101" i="7"/>
  <c r="F101" i="7"/>
  <c r="G90" i="7"/>
  <c r="F90" i="7"/>
  <c r="G12" i="6"/>
  <c r="F12" i="6"/>
  <c r="G23" i="6"/>
  <c r="F23" i="6"/>
  <c r="G138" i="6"/>
  <c r="G137" i="6" s="1"/>
  <c r="F138" i="6"/>
  <c r="F137" i="6" s="1"/>
  <c r="G128" i="6"/>
  <c r="G127" i="6" s="1"/>
  <c r="F128" i="6"/>
  <c r="F127" i="6" s="1"/>
  <c r="G123" i="6"/>
  <c r="G122" i="6" s="1"/>
  <c r="F123" i="6"/>
  <c r="F122" i="6" s="1"/>
  <c r="G120" i="6"/>
  <c r="G118" i="6"/>
  <c r="F118" i="6"/>
  <c r="G102" i="6"/>
  <c r="F102" i="6"/>
  <c r="G99" i="6"/>
  <c r="F99" i="6"/>
  <c r="G94" i="6"/>
  <c r="F94" i="6"/>
  <c r="G92" i="6"/>
  <c r="F92" i="6"/>
  <c r="G84" i="6"/>
  <c r="F84" i="6"/>
  <c r="G79" i="6"/>
  <c r="G78" i="6" s="1"/>
  <c r="F79" i="6"/>
  <c r="F78" i="6" s="1"/>
  <c r="G74" i="6"/>
  <c r="G73" i="6" s="1"/>
  <c r="F74" i="6"/>
  <c r="F73" i="6" s="1"/>
  <c r="G69" i="6"/>
  <c r="F69" i="6"/>
  <c r="G65" i="6"/>
  <c r="G64" i="6" s="1"/>
  <c r="F65" i="6"/>
  <c r="F64" i="6" s="1"/>
  <c r="G62" i="6"/>
  <c r="F62" i="6"/>
  <c r="G43" i="6"/>
  <c r="F43" i="6"/>
  <c r="G36" i="6"/>
  <c r="F36" i="6"/>
  <c r="G3" i="6"/>
  <c r="F3" i="6"/>
  <c r="G10" i="7" l="1"/>
  <c r="F10" i="7"/>
  <c r="G11" i="6"/>
  <c r="G83" i="6"/>
  <c r="G101" i="6"/>
  <c r="F83" i="6"/>
  <c r="F11" i="6"/>
  <c r="F101" i="6"/>
  <c r="G10" i="6" l="1"/>
  <c r="F10" i="6"/>
  <c r="G3" i="4" l="1"/>
  <c r="G134" i="4"/>
  <c r="G133" i="4" s="1"/>
  <c r="G125" i="4"/>
  <c r="G124" i="4" s="1"/>
  <c r="G120" i="4"/>
  <c r="G119" i="4" s="1"/>
  <c r="G117" i="4"/>
  <c r="G97" i="4"/>
  <c r="F97" i="4"/>
  <c r="G94" i="4"/>
  <c r="G88" i="4"/>
  <c r="G78" i="4"/>
  <c r="G73" i="4"/>
  <c r="G71" i="4"/>
  <c r="G44" i="4"/>
  <c r="G36" i="4"/>
  <c r="G23" i="4"/>
  <c r="G11" i="4"/>
  <c r="G10" i="4" l="1"/>
  <c r="G87" i="4"/>
  <c r="F134" i="4"/>
  <c r="F133" i="4" s="1"/>
  <c r="F3" i="4"/>
  <c r="F125" i="4"/>
  <c r="F124" i="4" s="1"/>
  <c r="F120" i="4"/>
  <c r="F119" i="4" s="1"/>
  <c r="F44" i="4"/>
  <c r="F94" i="4"/>
  <c r="F88" i="4"/>
  <c r="F83" i="4"/>
  <c r="F82" i="4" s="1"/>
  <c r="F80" i="4"/>
  <c r="F78" i="4"/>
  <c r="F71" i="4"/>
  <c r="G9" i="4" l="1"/>
  <c r="F87" i="4"/>
  <c r="F36" i="4"/>
  <c r="F11" i="4"/>
  <c r="F23" i="4"/>
  <c r="F74" i="4" l="1"/>
  <c r="F73" i="4" s="1"/>
  <c r="F10" i="4" s="1"/>
</calcChain>
</file>

<file path=xl/sharedStrings.xml><?xml version="1.0" encoding="utf-8"?>
<sst xmlns="http://schemas.openxmlformats.org/spreadsheetml/2006/main" count="1256" uniqueCount="152">
  <si>
    <t>Ек. кл.</t>
  </si>
  <si>
    <t>Назив економске класификације</t>
  </si>
  <si>
    <t>01</t>
  </si>
  <si>
    <t>Приходи из буџета</t>
  </si>
  <si>
    <t>Финансијска помоћ</t>
  </si>
  <si>
    <t>06</t>
  </si>
  <si>
    <t>Донације од међународних оргнизација</t>
  </si>
  <si>
    <t xml:space="preserve">Плате, додаци и накнаде запослених </t>
  </si>
  <si>
    <t>Соц. доприноси на терет послодавца</t>
  </si>
  <si>
    <t>Социјална давања запосленима</t>
  </si>
  <si>
    <t>Накнаде трошкова за запосене</t>
  </si>
  <si>
    <t xml:space="preserve">Услуге по уговору </t>
  </si>
  <si>
    <t xml:space="preserve">Накнаде трошкова за запослене </t>
  </si>
  <si>
    <t>Трошкови путовања</t>
  </si>
  <si>
    <t>Услуге по уговору</t>
  </si>
  <si>
    <t>Субвенције приватним предузећима</t>
  </si>
  <si>
    <t>Администрација и управљање</t>
  </si>
  <si>
    <t>411</t>
  </si>
  <si>
    <t>412</t>
  </si>
  <si>
    <t>413</t>
  </si>
  <si>
    <t xml:space="preserve">Накнаде у натури </t>
  </si>
  <si>
    <t>414</t>
  </si>
  <si>
    <t>415</t>
  </si>
  <si>
    <t>416</t>
  </si>
  <si>
    <t>Награде запосленима и остали расходи</t>
  </si>
  <si>
    <t>421</t>
  </si>
  <si>
    <t>Стални трошкови</t>
  </si>
  <si>
    <t>422</t>
  </si>
  <si>
    <t>423</t>
  </si>
  <si>
    <t>425</t>
  </si>
  <si>
    <t>Текуће поправке и одржавање</t>
  </si>
  <si>
    <t>426</t>
  </si>
  <si>
    <t>Материјал</t>
  </si>
  <si>
    <t>462</t>
  </si>
  <si>
    <t>Дотације међународним организацијама</t>
  </si>
  <si>
    <t>482</t>
  </si>
  <si>
    <t>Порези, обавезне таксе и пенали</t>
  </si>
  <si>
    <t>483</t>
  </si>
  <si>
    <t>Новчане казне и пенали по решењу судова</t>
  </si>
  <si>
    <t>512</t>
  </si>
  <si>
    <t>Машине и опрема</t>
  </si>
  <si>
    <t>515</t>
  </si>
  <si>
    <t>Нематеријална имовина</t>
  </si>
  <si>
    <t>56</t>
  </si>
  <si>
    <t>Буџет РС</t>
  </si>
  <si>
    <t>424</t>
  </si>
  <si>
    <t>Специјализоване услуге</t>
  </si>
  <si>
    <t>485</t>
  </si>
  <si>
    <t>Накнада штете за повреде или штету нанету од стране државних органа</t>
  </si>
  <si>
    <t>Финансијска помоћ ЕУ</t>
  </si>
  <si>
    <t xml:space="preserve">Зграде и грађевински објекти </t>
  </si>
  <si>
    <t>Плате, додаци и накнаде запосених</t>
  </si>
  <si>
    <t>ПА</t>
  </si>
  <si>
    <t>Изв.</t>
  </si>
  <si>
    <t>Назив програмске активности/пројекта</t>
  </si>
  <si>
    <t>УКУПНО МРЕ</t>
  </si>
  <si>
    <t>05</t>
  </si>
  <si>
    <t>Донације од иностраних земаља</t>
  </si>
  <si>
    <t>Уређење система у области енергетске ефикасности, обновљивих извора енергије и заштита животне средине у енергетици</t>
  </si>
  <si>
    <t>ПРОГРАМ 0501- Планирање и спровођење енергетске политике</t>
  </si>
  <si>
    <t>15</t>
  </si>
  <si>
    <t>Остале дотације и трансфери</t>
  </si>
  <si>
    <t>Неутрошена средства од донација из претходног периода</t>
  </si>
  <si>
    <t>0001</t>
  </si>
  <si>
    <t>0002</t>
  </si>
  <si>
    <t>Електроенергетика, нафта и природни гас и системи даљинског грејања</t>
  </si>
  <si>
    <t>УКУПНО 0001</t>
  </si>
  <si>
    <t>УКУПНО 0002</t>
  </si>
  <si>
    <t>0003</t>
  </si>
  <si>
    <t>Стратешко планирање у енергетици</t>
  </si>
  <si>
    <t>УКУПНО 0003</t>
  </si>
  <si>
    <t>0005</t>
  </si>
  <si>
    <t>УКУПНО 0005</t>
  </si>
  <si>
    <t>Формирање базе података за нафту и гас</t>
  </si>
  <si>
    <t>УКУПНО 4001</t>
  </si>
  <si>
    <t>ИПА 2013-Енергетски сектор</t>
  </si>
  <si>
    <t>Смањење баријера за убрзани развој тржишта биомасе у Србији</t>
  </si>
  <si>
    <t>454</t>
  </si>
  <si>
    <t>Промоција обновљивих извора енергије-развој тржишта биомасе-KfW</t>
  </si>
  <si>
    <t>ИПА 2014-Енергетски сектор</t>
  </si>
  <si>
    <t>ПРОГРАМ 0502-Енергетска ефикасност</t>
  </si>
  <si>
    <t>4001</t>
  </si>
  <si>
    <t>Рехабилитација система даљинског грејања у Републици Србији-фаза IV</t>
  </si>
  <si>
    <t>451</t>
  </si>
  <si>
    <t>Субвенције јавним нефинансијским предузећима и организацијама</t>
  </si>
  <si>
    <t>4005</t>
  </si>
  <si>
    <t>Уклањање препрека за промовисање и подршку систему енергетског менаџмента у општинама у Републици Србији, УНДП/ГЕФ</t>
  </si>
  <si>
    <t>УКУПНО 4002</t>
  </si>
  <si>
    <t>463</t>
  </si>
  <si>
    <t>Трансфери осталим нивоима власти</t>
  </si>
  <si>
    <t>4006</t>
  </si>
  <si>
    <t>Енергетска ефикасност и управљање енергијом у општинама у Србији</t>
  </si>
  <si>
    <t>УКУПНО 4006</t>
  </si>
  <si>
    <t>УКУПНО 4005</t>
  </si>
  <si>
    <t>УКУПНО 7026</t>
  </si>
  <si>
    <t>ПРОГРАМ 0503-Управљање минералним ресурсима</t>
  </si>
  <si>
    <t>Уређење и надзор у области геологије и рударства</t>
  </si>
  <si>
    <t>Консолидација пословања ЈП ПЕУ Ресавица</t>
  </si>
  <si>
    <t>УКУПНО 4003</t>
  </si>
  <si>
    <t>Изградња тунела/колектора Кривељске реке</t>
  </si>
  <si>
    <t>УКУПНО 5001</t>
  </si>
  <si>
    <t>ИПА 2013-Животна средина и климатске промене</t>
  </si>
  <si>
    <t>УКУПНО 7005</t>
  </si>
  <si>
    <t>ПРОГРАМ 0902-Социјална заштита</t>
  </si>
  <si>
    <t>0011</t>
  </si>
  <si>
    <t>Енергетски угрожени купац</t>
  </si>
  <si>
    <t>УКУПНО 0011</t>
  </si>
  <si>
    <t>УКУПНО МРЕ (без Буџетског фонда)</t>
  </si>
  <si>
    <t>Буџетски фонд за унапређење енергетске ефикасности</t>
  </si>
  <si>
    <t>Програм 0502-Енергетска ефикасност</t>
  </si>
  <si>
    <t>Подстицаји за унапређење енергетске ефикасности</t>
  </si>
  <si>
    <r>
      <t xml:space="preserve">ТАБЕЛАРНИ ПРЕГЛЕД ИЗВРШЕЊА БУЏЕТА МРЕ СА ИЗВРШЕЊЕМ ЗА </t>
    </r>
    <r>
      <rPr>
        <b/>
        <sz val="11"/>
        <rFont val="Times New Roman"/>
        <family val="1"/>
      </rPr>
      <t>2018. ГОДИНУ</t>
    </r>
  </si>
  <si>
    <t>ТАБЕЛАРНИ ПРЕГЛЕД ИЗВРШЕЊА БУЏЕТА МРЕ СА ИЗВРШЕЊЕМ ЗА 2017. ГОДИНУ</t>
  </si>
  <si>
    <t>Укупно извршено на дан 31.12.2017.</t>
  </si>
  <si>
    <t>11</t>
  </si>
  <si>
    <t>511</t>
  </si>
  <si>
    <t>4003</t>
  </si>
  <si>
    <t>УКУПНО 7030</t>
  </si>
  <si>
    <t>УКУПНО 4004</t>
  </si>
  <si>
    <t>Примања од иностраних задуживања</t>
  </si>
  <si>
    <t>ИПА 2013-Подршка европским интеграцијама и припрема пројеката за 2014 - 2020</t>
  </si>
  <si>
    <t xml:space="preserve">Помоћ за унапређивање система енергетског менаџмента у свим секторима потрошње енергије у Републици Србији, JICA </t>
  </si>
  <si>
    <t xml:space="preserve">Помоћ у имплементацији захтева из Уговора о оснивању енергетске заједнице у вези са правним тековинама ЕУ о енергетској ефикасности </t>
  </si>
  <si>
    <t xml:space="preserve">Aпропријација </t>
  </si>
  <si>
    <t xml:space="preserve"> Aпропријација 2018.</t>
  </si>
  <si>
    <t>0104</t>
  </si>
  <si>
    <t>0105</t>
  </si>
  <si>
    <t>0107</t>
  </si>
  <si>
    <t>0616</t>
  </si>
  <si>
    <t>Разводни гасовод РГ 08-17 Паљевско поље - Косјерић и ГМРС „Косјерић” и изградња дистрибутивне мреже у Косјерићу</t>
  </si>
  <si>
    <t>Разводни гасовод РГ 08-19 Ужице-Чајетина-Златибор и ГМРС „Чајетина” и ГМРС „Златибор”</t>
  </si>
  <si>
    <t>Разводни гасовод РГ 08-16 Пожега-Ариље и ГМРС „Ариље”</t>
  </si>
  <si>
    <t>Разводни гасовод Пожега – Ариље – Ивањица - Голија – II фаза</t>
  </si>
  <si>
    <t>551</t>
  </si>
  <si>
    <t>Нефинансијска имовина која се финансира из средстава за реализацију Националног инвестиционог плана</t>
  </si>
  <si>
    <t>УКУПНО 0105</t>
  </si>
  <si>
    <t>УКУПНО 0104</t>
  </si>
  <si>
    <t>УКУПНО 0107</t>
  </si>
  <si>
    <t>УКУПНО 0616</t>
  </si>
  <si>
    <t>ТАБЕЛАРНИ ПРЕГЛЕД ИЗВРШЕЊА БУЏЕТА МРЕ СА ИЗВРШЕЊЕМ ЗА 2019. ГОДИНУ</t>
  </si>
  <si>
    <t xml:space="preserve"> Aпропријација 2019.</t>
  </si>
  <si>
    <t>Укупно извршено на дан 31.12.2019.</t>
  </si>
  <si>
    <t>Укупно извршено на дан 31.12.2018.</t>
  </si>
  <si>
    <t>12</t>
  </si>
  <si>
    <t xml:space="preserve">Примања од отплате датих кредита и продаје </t>
  </si>
  <si>
    <t>ИПА 2013 - Подршка европским интеграцијама и припрема пројеката за 2014 - 2020</t>
  </si>
  <si>
    <t>Зграде и грађевински објекти</t>
  </si>
  <si>
    <t>ТАБЕЛАРНИ ПРЕГЛЕД ИЗВРШЕЊА БУЏЕТА МРЕ СА ИЗВРШЕЊЕМ ЗА 2020. ГОДИНУ</t>
  </si>
  <si>
    <t xml:space="preserve"> Aпропријација 2020.</t>
  </si>
  <si>
    <t>Укупно извршено на дан 12.08.2020.</t>
  </si>
  <si>
    <t>4007</t>
  </si>
  <si>
    <t>УКУПНО 4007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</si>
</sst>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i_n_._-;\-* #,##0.00\ _D_i_n_._-;_-* &quot;-&quot;??\ _D_i_n_._-;_-@_-"/>
  </numFmts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8" fillId="0" borderId="0" xfId="0" applyFont="1" applyBorder="1"/>
    <xf numFmtId="0" fontId="9" fillId="0" borderId="0" xfId="2" applyFont="1" applyBorder="1" applyAlignment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wrapText="1"/>
    </xf>
    <xf numFmtId="3" fontId="4" fillId="0" borderId="2" xfId="1" applyNumberFormat="1" applyFont="1" applyFill="1" applyBorder="1" applyAlignment="1"/>
    <xf numFmtId="0" fontId="3" fillId="0" borderId="2" xfId="1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wrapText="1"/>
    </xf>
    <xf numFmtId="49" fontId="3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/>
    </xf>
    <xf numFmtId="3" fontId="7" fillId="0" borderId="2" xfId="1" applyNumberFormat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3" fontId="4" fillId="0" borderId="0" xfId="1" applyNumberFormat="1" applyFont="1" applyFill="1" applyBorder="1" applyAlignment="1">
      <alignment horizontal="right"/>
    </xf>
    <xf numFmtId="49" fontId="11" fillId="0" borderId="2" xfId="1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/>
    <xf numFmtId="3" fontId="4" fillId="0" borderId="11" xfId="1" applyNumberFormat="1" applyFont="1" applyFill="1" applyBorder="1" applyAlignment="1"/>
    <xf numFmtId="3" fontId="4" fillId="0" borderId="11" xfId="1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/>
    </xf>
    <xf numFmtId="49" fontId="4" fillId="0" borderId="20" xfId="1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/>
    <xf numFmtId="0" fontId="3" fillId="0" borderId="26" xfId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wrapText="1"/>
    </xf>
    <xf numFmtId="0" fontId="4" fillId="0" borderId="26" xfId="1" applyFont="1" applyFill="1" applyBorder="1" applyAlignment="1">
      <alignment wrapText="1"/>
    </xf>
    <xf numFmtId="3" fontId="4" fillId="0" borderId="26" xfId="1" applyNumberFormat="1" applyFont="1" applyFill="1" applyBorder="1" applyAlignment="1"/>
    <xf numFmtId="3" fontId="4" fillId="0" borderId="27" xfId="0" applyNumberFormat="1" applyFont="1" applyFill="1" applyBorder="1"/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49" fontId="11" fillId="0" borderId="2" xfId="1" applyNumberFormat="1" applyFont="1" applyFill="1" applyBorder="1" applyAlignment="1">
      <alignment horizontal="center" vertical="top"/>
    </xf>
    <xf numFmtId="49" fontId="11" fillId="0" borderId="2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25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2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22" xfId="1" applyNumberFormat="1" applyFont="1" applyFill="1" applyBorder="1" applyAlignment="1">
      <alignment horizontal="center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13" xfId="1" applyNumberFormat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49" fontId="4" fillId="0" borderId="23" xfId="1" applyNumberFormat="1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vertical="center"/>
    </xf>
    <xf numFmtId="3" fontId="2" fillId="0" borderId="0" xfId="0" applyNumberFormat="1" applyFont="1" applyBorder="1"/>
    <xf numFmtId="3" fontId="4" fillId="0" borderId="5" xfId="1" applyNumberFormat="1" applyFont="1" applyFill="1" applyBorder="1" applyAlignment="1">
      <alignment horizontal="right" wrapText="1"/>
    </xf>
    <xf numFmtId="3" fontId="4" fillId="0" borderId="29" xfId="1" applyNumberFormat="1" applyFont="1" applyFill="1" applyBorder="1" applyAlignment="1">
      <alignment horizontal="right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wrapText="1"/>
    </xf>
    <xf numFmtId="3" fontId="4" fillId="0" borderId="5" xfId="1" applyNumberFormat="1" applyFont="1" applyFill="1" applyBorder="1" applyAlignment="1">
      <alignment horizontal="right"/>
    </xf>
    <xf numFmtId="3" fontId="4" fillId="0" borderId="29" xfId="0" applyNumberFormat="1" applyFont="1" applyFill="1" applyBorder="1"/>
    <xf numFmtId="49" fontId="4" fillId="0" borderId="26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vertical="center" wrapText="1"/>
    </xf>
  </cellXfs>
  <cellStyles count="6">
    <cellStyle name="Comma 2" xfId="5"/>
    <cellStyle name="Normal" xfId="0" builtinId="0"/>
    <cellStyle name="Normal 2" xfId="3"/>
    <cellStyle name="Normal 3 2" xfId="1"/>
    <cellStyle name="Normal 3 2 2" xfId="2"/>
    <cellStyle name="Normal 3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workbookViewId="0">
      <selection activeCell="J12" sqref="J12"/>
    </sheetView>
  </sheetViews>
  <sheetFormatPr defaultRowHeight="15" x14ac:dyDescent="0.25"/>
  <cols>
    <col min="1" max="1" width="6.5703125" style="1" customWidth="1"/>
    <col min="2" max="2" width="25" style="1" customWidth="1"/>
    <col min="3" max="4" width="5.140625" style="1" customWidth="1"/>
    <col min="5" max="5" width="27" style="1" customWidth="1"/>
    <col min="6" max="6" width="14" style="1" customWidth="1"/>
    <col min="7" max="7" width="16.42578125" style="1" customWidth="1"/>
    <col min="8" max="16384" width="9.140625" style="1"/>
  </cols>
  <sheetData>
    <row r="1" spans="1:8" ht="27" customHeight="1" x14ac:dyDescent="0.25">
      <c r="A1" s="103" t="s">
        <v>112</v>
      </c>
      <c r="B1" s="104"/>
      <c r="C1" s="104"/>
      <c r="D1" s="104"/>
      <c r="E1" s="104"/>
      <c r="F1" s="104"/>
      <c r="G1" s="105"/>
      <c r="H1" s="4"/>
    </row>
    <row r="2" spans="1:8" ht="64.5" customHeight="1" x14ac:dyDescent="0.25">
      <c r="A2" s="33" t="s">
        <v>52</v>
      </c>
      <c r="B2" s="5" t="s">
        <v>54</v>
      </c>
      <c r="C2" s="5" t="s">
        <v>0</v>
      </c>
      <c r="D2" s="5" t="s">
        <v>53</v>
      </c>
      <c r="E2" s="5" t="s">
        <v>1</v>
      </c>
      <c r="F2" s="8" t="s">
        <v>123</v>
      </c>
      <c r="G2" s="34" t="s">
        <v>113</v>
      </c>
      <c r="H2" s="4"/>
    </row>
    <row r="3" spans="1:8" ht="21.75" customHeight="1" x14ac:dyDescent="0.25">
      <c r="A3" s="70" t="s">
        <v>55</v>
      </c>
      <c r="B3" s="71"/>
      <c r="C3" s="71"/>
      <c r="D3" s="71"/>
      <c r="E3" s="71"/>
      <c r="F3" s="11">
        <f>F4+F5+F6+F7+F8+F9</f>
        <v>8474139370.75</v>
      </c>
      <c r="G3" s="35">
        <f>G4+G5+G6+G7+G8+G9</f>
        <v>7144626970.3100004</v>
      </c>
    </row>
    <row r="4" spans="1:8" x14ac:dyDescent="0.25">
      <c r="A4" s="106"/>
      <c r="B4" s="107"/>
      <c r="C4" s="108"/>
      <c r="D4" s="9" t="s">
        <v>2</v>
      </c>
      <c r="E4" s="10" t="s">
        <v>3</v>
      </c>
      <c r="F4" s="11">
        <v>6782420000</v>
      </c>
      <c r="G4" s="35">
        <v>6045550056.0699997</v>
      </c>
    </row>
    <row r="5" spans="1:8" ht="16.5" customHeight="1" x14ac:dyDescent="0.25">
      <c r="A5" s="109"/>
      <c r="B5" s="110"/>
      <c r="C5" s="111"/>
      <c r="D5" s="9" t="s">
        <v>56</v>
      </c>
      <c r="E5" s="10" t="s">
        <v>57</v>
      </c>
      <c r="F5" s="11">
        <v>14269000</v>
      </c>
      <c r="G5" s="35">
        <v>2569060.1</v>
      </c>
    </row>
    <row r="6" spans="1:8" ht="26.25" customHeight="1" x14ac:dyDescent="0.25">
      <c r="A6" s="109"/>
      <c r="B6" s="110"/>
      <c r="C6" s="111"/>
      <c r="D6" s="9" t="s">
        <v>5</v>
      </c>
      <c r="E6" s="10" t="s">
        <v>6</v>
      </c>
      <c r="F6" s="11">
        <v>55350000</v>
      </c>
      <c r="G6" s="35">
        <v>50666718.439999998</v>
      </c>
    </row>
    <row r="7" spans="1:8" ht="26.25" customHeight="1" x14ac:dyDescent="0.25">
      <c r="A7" s="109"/>
      <c r="B7" s="110"/>
      <c r="C7" s="111"/>
      <c r="D7" s="9" t="s">
        <v>114</v>
      </c>
      <c r="E7" s="10" t="s">
        <v>119</v>
      </c>
      <c r="F7" s="11">
        <v>1318640000</v>
      </c>
      <c r="G7" s="35">
        <v>829189360.60000002</v>
      </c>
    </row>
    <row r="8" spans="1:8" ht="26.25" customHeight="1" x14ac:dyDescent="0.25">
      <c r="A8" s="109"/>
      <c r="B8" s="110"/>
      <c r="C8" s="111"/>
      <c r="D8" s="9" t="s">
        <v>60</v>
      </c>
      <c r="E8" s="10" t="s">
        <v>62</v>
      </c>
      <c r="F8" s="11">
        <v>670370.75</v>
      </c>
      <c r="G8" s="35">
        <v>611997.80000000005</v>
      </c>
    </row>
    <row r="9" spans="1:8" x14ac:dyDescent="0.25">
      <c r="A9" s="112"/>
      <c r="B9" s="113"/>
      <c r="C9" s="114"/>
      <c r="D9" s="9">
        <v>56</v>
      </c>
      <c r="E9" s="10" t="s">
        <v>4</v>
      </c>
      <c r="F9" s="11">
        <v>302790000</v>
      </c>
      <c r="G9" s="35">
        <v>216039777.30000001</v>
      </c>
    </row>
    <row r="10" spans="1:8" x14ac:dyDescent="0.25">
      <c r="A10" s="70" t="s">
        <v>107</v>
      </c>
      <c r="B10" s="71"/>
      <c r="C10" s="71"/>
      <c r="D10" s="71"/>
      <c r="E10" s="71"/>
      <c r="F10" s="25">
        <f>F11+F83+F101+F127</f>
        <v>8314139370.75</v>
      </c>
      <c r="G10" s="36">
        <f>G11+G83+G101+G127</f>
        <v>7045104525.829999</v>
      </c>
    </row>
    <row r="11" spans="1:8" x14ac:dyDescent="0.25">
      <c r="A11" s="70" t="s">
        <v>59</v>
      </c>
      <c r="B11" s="71"/>
      <c r="C11" s="71"/>
      <c r="D11" s="71"/>
      <c r="E11" s="71"/>
      <c r="F11" s="25">
        <f>F12+F23+F36+F43+F62+F64+F69+F71+F73+F78</f>
        <v>498461065.51999998</v>
      </c>
      <c r="G11" s="25">
        <f>G12+G23+G36+G43+G62+G64+G69+G71+G73+G78</f>
        <v>328486178.40999997</v>
      </c>
    </row>
    <row r="12" spans="1:8" ht="15" customHeight="1" x14ac:dyDescent="0.25">
      <c r="A12" s="72" t="s">
        <v>63</v>
      </c>
      <c r="B12" s="74" t="s">
        <v>58</v>
      </c>
      <c r="C12" s="76" t="s">
        <v>66</v>
      </c>
      <c r="D12" s="76"/>
      <c r="E12" s="76"/>
      <c r="F12" s="20">
        <f>F13+F14+F15+F16+F17+F18+F19+F20+F21+F22</f>
        <v>24621370.75</v>
      </c>
      <c r="G12" s="20">
        <f>G13+G14+G15+G16+G17+G18+G19+G20+G21+G22</f>
        <v>16351924.040000001</v>
      </c>
    </row>
    <row r="13" spans="1:8" ht="24.75" customHeight="1" x14ac:dyDescent="0.25">
      <c r="A13" s="72"/>
      <c r="B13" s="74"/>
      <c r="C13" s="12">
        <v>411</v>
      </c>
      <c r="D13" s="13" t="s">
        <v>2</v>
      </c>
      <c r="E13" s="14" t="s">
        <v>7</v>
      </c>
      <c r="F13" s="15">
        <v>12676000</v>
      </c>
      <c r="G13" s="38">
        <v>10561802.810000001</v>
      </c>
    </row>
    <row r="14" spans="1:8" ht="24.75" customHeight="1" x14ac:dyDescent="0.25">
      <c r="A14" s="72"/>
      <c r="B14" s="74"/>
      <c r="C14" s="12">
        <v>412</v>
      </c>
      <c r="D14" s="13" t="s">
        <v>2</v>
      </c>
      <c r="E14" s="14" t="s">
        <v>8</v>
      </c>
      <c r="F14" s="15">
        <v>2535000</v>
      </c>
      <c r="G14" s="38">
        <v>2061390.07</v>
      </c>
    </row>
    <row r="15" spans="1:8" ht="18" customHeight="1" x14ac:dyDescent="0.25">
      <c r="A15" s="72"/>
      <c r="B15" s="74"/>
      <c r="C15" s="12">
        <v>414</v>
      </c>
      <c r="D15" s="13" t="s">
        <v>2</v>
      </c>
      <c r="E15" s="14" t="s">
        <v>9</v>
      </c>
      <c r="F15" s="15">
        <v>100000</v>
      </c>
      <c r="G15" s="38">
        <v>0</v>
      </c>
    </row>
    <row r="16" spans="1:8" x14ac:dyDescent="0.25">
      <c r="A16" s="72"/>
      <c r="B16" s="74"/>
      <c r="C16" s="12">
        <v>415</v>
      </c>
      <c r="D16" s="13" t="s">
        <v>2</v>
      </c>
      <c r="E16" s="14" t="s">
        <v>10</v>
      </c>
      <c r="F16" s="15">
        <v>800000</v>
      </c>
      <c r="G16" s="38">
        <v>368060</v>
      </c>
    </row>
    <row r="17" spans="1:7" x14ac:dyDescent="0.25">
      <c r="A17" s="72"/>
      <c r="B17" s="74"/>
      <c r="C17" s="12">
        <v>422</v>
      </c>
      <c r="D17" s="13" t="s">
        <v>2</v>
      </c>
      <c r="E17" s="14" t="s">
        <v>13</v>
      </c>
      <c r="F17" s="15">
        <v>1230000</v>
      </c>
      <c r="G17" s="38">
        <v>399786.48</v>
      </c>
    </row>
    <row r="18" spans="1:7" x14ac:dyDescent="0.25">
      <c r="A18" s="72"/>
      <c r="B18" s="74"/>
      <c r="C18" s="12">
        <v>422</v>
      </c>
      <c r="D18" s="13" t="s">
        <v>5</v>
      </c>
      <c r="E18" s="14" t="s">
        <v>13</v>
      </c>
      <c r="F18" s="15">
        <v>200000</v>
      </c>
      <c r="G18" s="38">
        <v>0</v>
      </c>
    </row>
    <row r="19" spans="1:7" x14ac:dyDescent="0.25">
      <c r="A19" s="72"/>
      <c r="B19" s="74"/>
      <c r="C19" s="12">
        <v>423</v>
      </c>
      <c r="D19" s="13" t="s">
        <v>2</v>
      </c>
      <c r="E19" s="14" t="s">
        <v>11</v>
      </c>
      <c r="F19" s="15">
        <v>4380000</v>
      </c>
      <c r="G19" s="38">
        <v>2610513.9300000002</v>
      </c>
    </row>
    <row r="20" spans="1:7" x14ac:dyDescent="0.25">
      <c r="A20" s="72"/>
      <c r="B20" s="74"/>
      <c r="C20" s="12">
        <v>424</v>
      </c>
      <c r="D20" s="13" t="s">
        <v>2</v>
      </c>
      <c r="E20" s="14" t="s">
        <v>46</v>
      </c>
      <c r="F20" s="15">
        <v>2200000</v>
      </c>
      <c r="G20" s="38">
        <v>0</v>
      </c>
    </row>
    <row r="21" spans="1:7" x14ac:dyDescent="0.25">
      <c r="A21" s="72"/>
      <c r="B21" s="74"/>
      <c r="C21" s="12">
        <v>465</v>
      </c>
      <c r="D21" s="13" t="s">
        <v>60</v>
      </c>
      <c r="E21" s="14" t="s">
        <v>61</v>
      </c>
      <c r="F21" s="15">
        <v>350370.75</v>
      </c>
      <c r="G21" s="38">
        <v>350370.75</v>
      </c>
    </row>
    <row r="22" spans="1:7" x14ac:dyDescent="0.25">
      <c r="A22" s="72"/>
      <c r="B22" s="74"/>
      <c r="C22" s="12">
        <v>512</v>
      </c>
      <c r="D22" s="13" t="s">
        <v>5</v>
      </c>
      <c r="E22" s="14" t="s">
        <v>40</v>
      </c>
      <c r="F22" s="15">
        <v>150000</v>
      </c>
      <c r="G22" s="38">
        <v>0</v>
      </c>
    </row>
    <row r="23" spans="1:7" x14ac:dyDescent="0.25">
      <c r="A23" s="72" t="s">
        <v>64</v>
      </c>
      <c r="B23" s="74" t="s">
        <v>65</v>
      </c>
      <c r="C23" s="76" t="s">
        <v>67</v>
      </c>
      <c r="D23" s="76"/>
      <c r="E23" s="76"/>
      <c r="F23" s="20">
        <f>F24+F25+F26+F27+F28+F29+F30+F31+F32+F33+F34+F35</f>
        <v>82852000</v>
      </c>
      <c r="G23" s="20">
        <f>G24+G25+G26+G27+G28+G29+G30+G31+G32+G33+G34+G35</f>
        <v>58301443.170000002</v>
      </c>
    </row>
    <row r="24" spans="1:7" ht="27" customHeight="1" x14ac:dyDescent="0.25">
      <c r="A24" s="72"/>
      <c r="B24" s="74"/>
      <c r="C24" s="12">
        <v>411</v>
      </c>
      <c r="D24" s="13" t="s">
        <v>2</v>
      </c>
      <c r="E24" s="14" t="s">
        <v>7</v>
      </c>
      <c r="F24" s="15">
        <v>35549000</v>
      </c>
      <c r="G24" s="38">
        <v>31951563.640000001</v>
      </c>
    </row>
    <row r="25" spans="1:7" ht="26.25" x14ac:dyDescent="0.25">
      <c r="A25" s="72"/>
      <c r="B25" s="74"/>
      <c r="C25" s="12">
        <v>412</v>
      </c>
      <c r="D25" s="13" t="s">
        <v>2</v>
      </c>
      <c r="E25" s="14" t="s">
        <v>8</v>
      </c>
      <c r="F25" s="15">
        <v>7110000</v>
      </c>
      <c r="G25" s="38">
        <v>5719329.9000000004</v>
      </c>
    </row>
    <row r="26" spans="1:7" ht="17.25" customHeight="1" x14ac:dyDescent="0.25">
      <c r="A26" s="72"/>
      <c r="B26" s="74"/>
      <c r="C26" s="12">
        <v>414</v>
      </c>
      <c r="D26" s="13" t="s">
        <v>2</v>
      </c>
      <c r="E26" s="14" t="s">
        <v>9</v>
      </c>
      <c r="F26" s="15">
        <v>300000</v>
      </c>
      <c r="G26" s="38">
        <v>310443.05</v>
      </c>
    </row>
    <row r="27" spans="1:7" ht="15.75" customHeight="1" x14ac:dyDescent="0.25">
      <c r="A27" s="72"/>
      <c r="B27" s="74"/>
      <c r="C27" s="12">
        <v>415</v>
      </c>
      <c r="D27" s="13" t="s">
        <v>2</v>
      </c>
      <c r="E27" s="14" t="s">
        <v>12</v>
      </c>
      <c r="F27" s="15">
        <v>2021000</v>
      </c>
      <c r="G27" s="38">
        <v>1286387.7</v>
      </c>
    </row>
    <row r="28" spans="1:7" ht="15.75" customHeight="1" x14ac:dyDescent="0.25">
      <c r="A28" s="72"/>
      <c r="B28" s="74"/>
      <c r="C28" s="12">
        <v>421</v>
      </c>
      <c r="D28" s="13" t="s">
        <v>2</v>
      </c>
      <c r="E28" s="14" t="s">
        <v>26</v>
      </c>
      <c r="F28" s="15">
        <v>220000</v>
      </c>
      <c r="G28" s="38">
        <v>133050.76999999999</v>
      </c>
    </row>
    <row r="29" spans="1:7" ht="14.25" customHeight="1" x14ac:dyDescent="0.25">
      <c r="A29" s="72"/>
      <c r="B29" s="74"/>
      <c r="C29" s="12">
        <v>422</v>
      </c>
      <c r="D29" s="13" t="s">
        <v>2</v>
      </c>
      <c r="E29" s="14" t="s">
        <v>13</v>
      </c>
      <c r="F29" s="6">
        <v>2262000</v>
      </c>
      <c r="G29" s="38">
        <v>2084314.96</v>
      </c>
    </row>
    <row r="30" spans="1:7" x14ac:dyDescent="0.25">
      <c r="A30" s="72"/>
      <c r="B30" s="74"/>
      <c r="C30" s="12">
        <v>423</v>
      </c>
      <c r="D30" s="13" t="s">
        <v>2</v>
      </c>
      <c r="E30" s="14" t="s">
        <v>11</v>
      </c>
      <c r="F30" s="15">
        <v>11165000</v>
      </c>
      <c r="G30" s="38">
        <v>2562379.35</v>
      </c>
    </row>
    <row r="31" spans="1:7" x14ac:dyDescent="0.25">
      <c r="A31" s="72"/>
      <c r="B31" s="74"/>
      <c r="C31" s="12">
        <v>424</v>
      </c>
      <c r="D31" s="13" t="s">
        <v>2</v>
      </c>
      <c r="E31" s="14" t="s">
        <v>46</v>
      </c>
      <c r="F31" s="15">
        <v>18024000</v>
      </c>
      <c r="G31" s="38">
        <v>12063067.470000001</v>
      </c>
    </row>
    <row r="32" spans="1:7" x14ac:dyDescent="0.25">
      <c r="A32" s="72"/>
      <c r="B32" s="74"/>
      <c r="C32" s="12">
        <v>425</v>
      </c>
      <c r="D32" s="13" t="s">
        <v>2</v>
      </c>
      <c r="E32" s="14" t="s">
        <v>30</v>
      </c>
      <c r="F32" s="7">
        <v>382000</v>
      </c>
      <c r="G32" s="38">
        <v>165275.68</v>
      </c>
    </row>
    <row r="33" spans="1:7" x14ac:dyDescent="0.25">
      <c r="A33" s="72"/>
      <c r="B33" s="74"/>
      <c r="C33" s="12">
        <v>426</v>
      </c>
      <c r="D33" s="13" t="s">
        <v>2</v>
      </c>
      <c r="E33" s="14" t="s">
        <v>32</v>
      </c>
      <c r="F33" s="7">
        <v>1290000</v>
      </c>
      <c r="G33" s="38">
        <v>827022.65</v>
      </c>
    </row>
    <row r="34" spans="1:7" ht="17.25" customHeight="1" x14ac:dyDescent="0.25">
      <c r="A34" s="72"/>
      <c r="B34" s="74"/>
      <c r="C34" s="12">
        <v>482</v>
      </c>
      <c r="D34" s="13" t="s">
        <v>2</v>
      </c>
      <c r="E34" s="14" t="s">
        <v>36</v>
      </c>
      <c r="F34" s="7">
        <v>200000</v>
      </c>
      <c r="G34" s="38">
        <v>126816</v>
      </c>
    </row>
    <row r="35" spans="1:7" x14ac:dyDescent="0.25">
      <c r="A35" s="72"/>
      <c r="B35" s="74"/>
      <c r="C35" s="12">
        <v>512</v>
      </c>
      <c r="D35" s="13" t="s">
        <v>2</v>
      </c>
      <c r="E35" s="14" t="s">
        <v>40</v>
      </c>
      <c r="F35" s="7">
        <v>4329000</v>
      </c>
      <c r="G35" s="38">
        <v>1071792</v>
      </c>
    </row>
    <row r="36" spans="1:7" x14ac:dyDescent="0.25">
      <c r="A36" s="72" t="s">
        <v>68</v>
      </c>
      <c r="B36" s="74" t="s">
        <v>69</v>
      </c>
      <c r="C36" s="76" t="s">
        <v>70</v>
      </c>
      <c r="D36" s="76"/>
      <c r="E36" s="76"/>
      <c r="F36" s="20">
        <f>F37+F38+F39+F40+F41+F42</f>
        <v>30398000</v>
      </c>
      <c r="G36" s="37">
        <f>G37+G38+G39+G40+G41+G42</f>
        <v>24220205.920000002</v>
      </c>
    </row>
    <row r="37" spans="1:7" ht="27.75" customHeight="1" x14ac:dyDescent="0.25">
      <c r="A37" s="72"/>
      <c r="B37" s="74"/>
      <c r="C37" s="16">
        <v>411</v>
      </c>
      <c r="D37" s="13" t="s">
        <v>2</v>
      </c>
      <c r="E37" s="14" t="s">
        <v>7</v>
      </c>
      <c r="F37" s="15">
        <v>3992000</v>
      </c>
      <c r="G37" s="39">
        <v>2578612.9500000002</v>
      </c>
    </row>
    <row r="38" spans="1:7" ht="26.25" customHeight="1" x14ac:dyDescent="0.25">
      <c r="A38" s="72"/>
      <c r="B38" s="74"/>
      <c r="C38" s="16">
        <v>412</v>
      </c>
      <c r="D38" s="13" t="s">
        <v>2</v>
      </c>
      <c r="E38" s="14" t="s">
        <v>8</v>
      </c>
      <c r="F38" s="15">
        <v>798000</v>
      </c>
      <c r="G38" s="39">
        <v>461571.73</v>
      </c>
    </row>
    <row r="39" spans="1:7" ht="16.5" customHeight="1" x14ac:dyDescent="0.25">
      <c r="A39" s="72"/>
      <c r="B39" s="74"/>
      <c r="C39" s="16">
        <v>414</v>
      </c>
      <c r="D39" s="13" t="s">
        <v>2</v>
      </c>
      <c r="E39" s="14" t="s">
        <v>9</v>
      </c>
      <c r="F39" s="15">
        <v>200000</v>
      </c>
      <c r="G39" s="39">
        <v>0</v>
      </c>
    </row>
    <row r="40" spans="1:7" ht="15.75" customHeight="1" x14ac:dyDescent="0.25">
      <c r="A40" s="72"/>
      <c r="B40" s="74"/>
      <c r="C40" s="16">
        <v>415</v>
      </c>
      <c r="D40" s="13" t="s">
        <v>2</v>
      </c>
      <c r="E40" s="14" t="s">
        <v>12</v>
      </c>
      <c r="F40" s="15">
        <v>150000</v>
      </c>
      <c r="G40" s="39">
        <v>68053.33</v>
      </c>
    </row>
    <row r="41" spans="1:7" ht="15.75" customHeight="1" x14ac:dyDescent="0.25">
      <c r="A41" s="72"/>
      <c r="B41" s="74"/>
      <c r="C41" s="12">
        <v>422</v>
      </c>
      <c r="D41" s="13" t="s">
        <v>2</v>
      </c>
      <c r="E41" s="14" t="s">
        <v>13</v>
      </c>
      <c r="F41" s="15">
        <v>345000</v>
      </c>
      <c r="G41" s="39">
        <v>277669.11</v>
      </c>
    </row>
    <row r="42" spans="1:7" x14ac:dyDescent="0.25">
      <c r="A42" s="72"/>
      <c r="B42" s="74"/>
      <c r="C42" s="16">
        <v>423</v>
      </c>
      <c r="D42" s="13" t="s">
        <v>2</v>
      </c>
      <c r="E42" s="14" t="s">
        <v>11</v>
      </c>
      <c r="F42" s="15">
        <v>24913000</v>
      </c>
      <c r="G42" s="39">
        <v>20834298.800000001</v>
      </c>
    </row>
    <row r="43" spans="1:7" x14ac:dyDescent="0.25">
      <c r="A43" s="72" t="s">
        <v>71</v>
      </c>
      <c r="B43" s="74" t="s">
        <v>16</v>
      </c>
      <c r="C43" s="76" t="s">
        <v>72</v>
      </c>
      <c r="D43" s="76"/>
      <c r="E43" s="76"/>
      <c r="F43" s="6">
        <f>F44+F45+F46+F47+F48+F49+F50+F51+F52+F53+F54+F55+F56+F57+F58+F59+F60+F61</f>
        <v>94858000</v>
      </c>
      <c r="G43" s="40">
        <f>G44+G45+G46+G47+G48+G49+G50+G51+G52+G53+G54+G55+G56+G57+G58+G59+G60+G61</f>
        <v>72781560.689999998</v>
      </c>
    </row>
    <row r="44" spans="1:7" ht="26.25" x14ac:dyDescent="0.25">
      <c r="A44" s="72"/>
      <c r="B44" s="74"/>
      <c r="C44" s="17" t="s">
        <v>17</v>
      </c>
      <c r="D44" s="13" t="s">
        <v>2</v>
      </c>
      <c r="E44" s="18" t="s">
        <v>7</v>
      </c>
      <c r="F44" s="15">
        <v>41744000</v>
      </c>
      <c r="G44" s="38">
        <v>37065536.75</v>
      </c>
    </row>
    <row r="45" spans="1:7" ht="26.25" x14ac:dyDescent="0.25">
      <c r="A45" s="72"/>
      <c r="B45" s="74"/>
      <c r="C45" s="17" t="s">
        <v>18</v>
      </c>
      <c r="D45" s="13" t="s">
        <v>2</v>
      </c>
      <c r="E45" s="18" t="s">
        <v>8</v>
      </c>
      <c r="F45" s="15">
        <v>8349000</v>
      </c>
      <c r="G45" s="38">
        <v>6649302.4199999999</v>
      </c>
    </row>
    <row r="46" spans="1:7" x14ac:dyDescent="0.25">
      <c r="A46" s="72"/>
      <c r="B46" s="74"/>
      <c r="C46" s="17" t="s">
        <v>19</v>
      </c>
      <c r="D46" s="13" t="s">
        <v>2</v>
      </c>
      <c r="E46" s="18" t="s">
        <v>20</v>
      </c>
      <c r="F46" s="15">
        <v>220000</v>
      </c>
      <c r="G46" s="38">
        <v>156000</v>
      </c>
    </row>
    <row r="47" spans="1:7" ht="15.75" customHeight="1" x14ac:dyDescent="0.25">
      <c r="A47" s="72"/>
      <c r="B47" s="74"/>
      <c r="C47" s="17" t="s">
        <v>21</v>
      </c>
      <c r="D47" s="13" t="s">
        <v>2</v>
      </c>
      <c r="E47" s="18" t="s">
        <v>9</v>
      </c>
      <c r="F47" s="15">
        <v>2100000</v>
      </c>
      <c r="G47" s="38">
        <v>1597315.1</v>
      </c>
    </row>
    <row r="48" spans="1:7" x14ac:dyDescent="0.25">
      <c r="A48" s="72"/>
      <c r="B48" s="74"/>
      <c r="C48" s="17" t="s">
        <v>22</v>
      </c>
      <c r="D48" s="13" t="s">
        <v>2</v>
      </c>
      <c r="E48" s="18" t="s">
        <v>12</v>
      </c>
      <c r="F48" s="15">
        <v>2500000</v>
      </c>
      <c r="G48" s="38">
        <v>1536781.55</v>
      </c>
    </row>
    <row r="49" spans="1:7" ht="26.25" x14ac:dyDescent="0.25">
      <c r="A49" s="72"/>
      <c r="B49" s="74"/>
      <c r="C49" s="17" t="s">
        <v>23</v>
      </c>
      <c r="D49" s="13" t="s">
        <v>2</v>
      </c>
      <c r="E49" s="18" t="s">
        <v>24</v>
      </c>
      <c r="F49" s="15">
        <v>480000</v>
      </c>
      <c r="G49" s="38">
        <v>219150</v>
      </c>
    </row>
    <row r="50" spans="1:7" x14ac:dyDescent="0.25">
      <c r="A50" s="72"/>
      <c r="B50" s="74"/>
      <c r="C50" s="17" t="s">
        <v>25</v>
      </c>
      <c r="D50" s="13" t="s">
        <v>2</v>
      </c>
      <c r="E50" s="18" t="s">
        <v>26</v>
      </c>
      <c r="F50" s="15">
        <v>5780000</v>
      </c>
      <c r="G50" s="38">
        <v>2852165.66</v>
      </c>
    </row>
    <row r="51" spans="1:7" x14ac:dyDescent="0.25">
      <c r="A51" s="72"/>
      <c r="B51" s="74"/>
      <c r="C51" s="17" t="s">
        <v>27</v>
      </c>
      <c r="D51" s="13" t="s">
        <v>2</v>
      </c>
      <c r="E51" s="18" t="s">
        <v>13</v>
      </c>
      <c r="F51" s="6">
        <v>2000000</v>
      </c>
      <c r="G51" s="38">
        <v>1197244.93</v>
      </c>
    </row>
    <row r="52" spans="1:7" x14ac:dyDescent="0.25">
      <c r="A52" s="72"/>
      <c r="B52" s="74"/>
      <c r="C52" s="17" t="s">
        <v>28</v>
      </c>
      <c r="D52" s="13" t="s">
        <v>2</v>
      </c>
      <c r="E52" s="18" t="s">
        <v>14</v>
      </c>
      <c r="F52" s="6">
        <v>13904000</v>
      </c>
      <c r="G52" s="38">
        <v>10425869.25</v>
      </c>
    </row>
    <row r="53" spans="1:7" x14ac:dyDescent="0.25">
      <c r="A53" s="72"/>
      <c r="B53" s="74"/>
      <c r="C53" s="17" t="s">
        <v>45</v>
      </c>
      <c r="D53" s="13" t="s">
        <v>2</v>
      </c>
      <c r="E53" s="18" t="s">
        <v>46</v>
      </c>
      <c r="F53" s="6">
        <v>350000</v>
      </c>
      <c r="G53" s="38">
        <v>0</v>
      </c>
    </row>
    <row r="54" spans="1:7" s="2" customFormat="1" x14ac:dyDescent="0.25">
      <c r="A54" s="72"/>
      <c r="B54" s="74"/>
      <c r="C54" s="17" t="s">
        <v>29</v>
      </c>
      <c r="D54" s="13" t="s">
        <v>2</v>
      </c>
      <c r="E54" s="18" t="s">
        <v>30</v>
      </c>
      <c r="F54" s="15">
        <v>1918000</v>
      </c>
      <c r="G54" s="38">
        <v>250733.98</v>
      </c>
    </row>
    <row r="55" spans="1:7" x14ac:dyDescent="0.25">
      <c r="A55" s="72"/>
      <c r="B55" s="74"/>
      <c r="C55" s="17" t="s">
        <v>31</v>
      </c>
      <c r="D55" s="13" t="s">
        <v>2</v>
      </c>
      <c r="E55" s="18" t="s">
        <v>32</v>
      </c>
      <c r="F55" s="15">
        <v>3563000</v>
      </c>
      <c r="G55" s="38">
        <v>1895283.77</v>
      </c>
    </row>
    <row r="56" spans="1:7" ht="26.25" x14ac:dyDescent="0.25">
      <c r="A56" s="72"/>
      <c r="B56" s="74"/>
      <c r="C56" s="19" t="s">
        <v>33</v>
      </c>
      <c r="D56" s="13" t="s">
        <v>2</v>
      </c>
      <c r="E56" s="18" t="s">
        <v>34</v>
      </c>
      <c r="F56" s="15">
        <v>5500000</v>
      </c>
      <c r="G56" s="38">
        <v>4821930.0999999996</v>
      </c>
    </row>
    <row r="57" spans="1:7" ht="18.75" customHeight="1" x14ac:dyDescent="0.25">
      <c r="A57" s="72"/>
      <c r="B57" s="74"/>
      <c r="C57" s="19" t="s">
        <v>35</v>
      </c>
      <c r="D57" s="13" t="s">
        <v>2</v>
      </c>
      <c r="E57" s="18" t="s">
        <v>36</v>
      </c>
      <c r="F57" s="15">
        <v>100000</v>
      </c>
      <c r="G57" s="38">
        <v>16905</v>
      </c>
    </row>
    <row r="58" spans="1:7" ht="26.25" customHeight="1" x14ac:dyDescent="0.25">
      <c r="A58" s="72"/>
      <c r="B58" s="74"/>
      <c r="C58" s="19" t="s">
        <v>37</v>
      </c>
      <c r="D58" s="13" t="s">
        <v>2</v>
      </c>
      <c r="E58" s="18" t="s">
        <v>38</v>
      </c>
      <c r="F58" s="15">
        <v>800000</v>
      </c>
      <c r="G58" s="38">
        <v>229927</v>
      </c>
    </row>
    <row r="59" spans="1:7" ht="39" x14ac:dyDescent="0.25">
      <c r="A59" s="72"/>
      <c r="B59" s="74"/>
      <c r="C59" s="19" t="s">
        <v>47</v>
      </c>
      <c r="D59" s="13" t="s">
        <v>2</v>
      </c>
      <c r="E59" s="18" t="s">
        <v>48</v>
      </c>
      <c r="F59" s="15">
        <v>200000</v>
      </c>
      <c r="G59" s="38">
        <v>114850.32</v>
      </c>
    </row>
    <row r="60" spans="1:7" x14ac:dyDescent="0.25">
      <c r="A60" s="72"/>
      <c r="B60" s="74"/>
      <c r="C60" s="19" t="s">
        <v>39</v>
      </c>
      <c r="D60" s="13" t="s">
        <v>2</v>
      </c>
      <c r="E60" s="18" t="s">
        <v>40</v>
      </c>
      <c r="F60" s="15">
        <v>4750000</v>
      </c>
      <c r="G60" s="38">
        <v>3179312</v>
      </c>
    </row>
    <row r="61" spans="1:7" ht="16.5" customHeight="1" x14ac:dyDescent="0.25">
      <c r="A61" s="72"/>
      <c r="B61" s="74"/>
      <c r="C61" s="19" t="s">
        <v>41</v>
      </c>
      <c r="D61" s="13" t="s">
        <v>2</v>
      </c>
      <c r="E61" s="18" t="s">
        <v>42</v>
      </c>
      <c r="F61" s="15">
        <v>600000</v>
      </c>
      <c r="G61" s="38">
        <v>573252.86</v>
      </c>
    </row>
    <row r="62" spans="1:7" x14ac:dyDescent="0.25">
      <c r="A62" s="88">
        <v>4001</v>
      </c>
      <c r="B62" s="74" t="s">
        <v>73</v>
      </c>
      <c r="C62" s="76" t="s">
        <v>74</v>
      </c>
      <c r="D62" s="76"/>
      <c r="E62" s="76"/>
      <c r="F62" s="15">
        <f>F63</f>
        <v>3300000</v>
      </c>
      <c r="G62" s="39">
        <f>G63</f>
        <v>1941000</v>
      </c>
    </row>
    <row r="63" spans="1:7" x14ac:dyDescent="0.25">
      <c r="A63" s="88"/>
      <c r="B63" s="74"/>
      <c r="C63" s="19" t="s">
        <v>28</v>
      </c>
      <c r="D63" s="13" t="s">
        <v>2</v>
      </c>
      <c r="E63" s="18" t="s">
        <v>11</v>
      </c>
      <c r="F63" s="58">
        <v>3300000</v>
      </c>
      <c r="G63" s="44">
        <v>1941000</v>
      </c>
    </row>
    <row r="64" spans="1:7" ht="15" customHeight="1" x14ac:dyDescent="0.25">
      <c r="A64" s="77">
        <v>4002</v>
      </c>
      <c r="B64" s="80" t="s">
        <v>75</v>
      </c>
      <c r="C64" s="76" t="s">
        <v>87</v>
      </c>
      <c r="D64" s="76"/>
      <c r="E64" s="76"/>
      <c r="F64" s="15">
        <f>F65+F68</f>
        <v>130670000</v>
      </c>
      <c r="G64" s="39">
        <f>G65+G68</f>
        <v>116971903.08</v>
      </c>
    </row>
    <row r="65" spans="1:7" x14ac:dyDescent="0.25">
      <c r="A65" s="78"/>
      <c r="B65" s="81"/>
      <c r="C65" s="19"/>
      <c r="D65" s="13" t="s">
        <v>2</v>
      </c>
      <c r="E65" s="18" t="s">
        <v>44</v>
      </c>
      <c r="F65" s="15">
        <f>F66+F67</f>
        <v>13734000</v>
      </c>
      <c r="G65" s="39">
        <f>G66+G67</f>
        <v>11304360.939999999</v>
      </c>
    </row>
    <row r="66" spans="1:7" x14ac:dyDescent="0.25">
      <c r="A66" s="78"/>
      <c r="B66" s="81"/>
      <c r="C66" s="19" t="s">
        <v>28</v>
      </c>
      <c r="D66" s="13" t="s">
        <v>2</v>
      </c>
      <c r="E66" s="52" t="s">
        <v>14</v>
      </c>
      <c r="F66" s="21">
        <v>12440000</v>
      </c>
      <c r="G66" s="41">
        <v>11304360.939999999</v>
      </c>
    </row>
    <row r="67" spans="1:7" ht="39" x14ac:dyDescent="0.25">
      <c r="A67" s="78"/>
      <c r="B67" s="81"/>
      <c r="C67" s="19" t="s">
        <v>47</v>
      </c>
      <c r="D67" s="13" t="s">
        <v>2</v>
      </c>
      <c r="E67" s="52" t="s">
        <v>48</v>
      </c>
      <c r="F67" s="21">
        <v>1294000</v>
      </c>
      <c r="G67" s="41">
        <v>0</v>
      </c>
    </row>
    <row r="68" spans="1:7" x14ac:dyDescent="0.25">
      <c r="A68" s="79"/>
      <c r="B68" s="82"/>
      <c r="C68" s="19"/>
      <c r="D68" s="13" t="s">
        <v>43</v>
      </c>
      <c r="E68" s="52" t="s">
        <v>49</v>
      </c>
      <c r="F68" s="22">
        <v>116936000</v>
      </c>
      <c r="G68" s="42">
        <v>105667542.14</v>
      </c>
    </row>
    <row r="69" spans="1:7" ht="15" customHeight="1" x14ac:dyDescent="0.25">
      <c r="A69" s="88">
        <v>4005</v>
      </c>
      <c r="B69" s="74" t="s">
        <v>76</v>
      </c>
      <c r="C69" s="76" t="s">
        <v>93</v>
      </c>
      <c r="D69" s="76"/>
      <c r="E69" s="76"/>
      <c r="F69" s="15">
        <f>F70</f>
        <v>23759694.77</v>
      </c>
      <c r="G69" s="39">
        <f>G70</f>
        <v>19426413.210000001</v>
      </c>
    </row>
    <row r="70" spans="1:7" ht="26.25" x14ac:dyDescent="0.25">
      <c r="A70" s="88"/>
      <c r="B70" s="74"/>
      <c r="C70" s="19" t="s">
        <v>77</v>
      </c>
      <c r="D70" s="53" t="s">
        <v>5</v>
      </c>
      <c r="E70" s="52" t="s">
        <v>15</v>
      </c>
      <c r="F70" s="58">
        <v>23759694.77</v>
      </c>
      <c r="G70" s="44">
        <v>19426413.210000001</v>
      </c>
    </row>
    <row r="71" spans="1:7" ht="15" customHeight="1" x14ac:dyDescent="0.25">
      <c r="A71" s="88">
        <v>4006</v>
      </c>
      <c r="B71" s="74" t="s">
        <v>78</v>
      </c>
      <c r="C71" s="76" t="s">
        <v>92</v>
      </c>
      <c r="D71" s="76"/>
      <c r="E71" s="76"/>
      <c r="F71" s="15">
        <v>10000000</v>
      </c>
      <c r="G71" s="38">
        <v>0</v>
      </c>
    </row>
    <row r="72" spans="1:7" ht="21" customHeight="1" x14ac:dyDescent="0.25">
      <c r="A72" s="88"/>
      <c r="B72" s="74"/>
      <c r="C72" s="19" t="s">
        <v>28</v>
      </c>
      <c r="D72" s="53" t="s">
        <v>56</v>
      </c>
      <c r="E72" s="52" t="s">
        <v>14</v>
      </c>
      <c r="F72" s="58">
        <v>10000000</v>
      </c>
      <c r="G72" s="44">
        <v>0</v>
      </c>
    </row>
    <row r="73" spans="1:7" x14ac:dyDescent="0.25">
      <c r="A73" s="77">
        <v>7026</v>
      </c>
      <c r="B73" s="80" t="s">
        <v>79</v>
      </c>
      <c r="C73" s="76" t="s">
        <v>94</v>
      </c>
      <c r="D73" s="76"/>
      <c r="E73" s="76"/>
      <c r="F73" s="15">
        <f>F74+F77</f>
        <v>75386000</v>
      </c>
      <c r="G73" s="39">
        <f>G74+G77</f>
        <v>0</v>
      </c>
    </row>
    <row r="74" spans="1:7" x14ac:dyDescent="0.25">
      <c r="A74" s="78"/>
      <c r="B74" s="81"/>
      <c r="C74" s="19"/>
      <c r="D74" s="13" t="s">
        <v>2</v>
      </c>
      <c r="E74" s="18" t="s">
        <v>44</v>
      </c>
      <c r="F74" s="15">
        <f>F75+F76</f>
        <v>8210000</v>
      </c>
      <c r="G74" s="39">
        <f>G75+G76</f>
        <v>0</v>
      </c>
    </row>
    <row r="75" spans="1:7" x14ac:dyDescent="0.25">
      <c r="A75" s="78"/>
      <c r="B75" s="81"/>
      <c r="C75" s="19" t="s">
        <v>28</v>
      </c>
      <c r="D75" s="53" t="s">
        <v>2</v>
      </c>
      <c r="E75" s="52" t="s">
        <v>14</v>
      </c>
      <c r="F75" s="21">
        <v>7464000</v>
      </c>
      <c r="G75" s="41">
        <v>0</v>
      </c>
    </row>
    <row r="76" spans="1:7" ht="39" x14ac:dyDescent="0.25">
      <c r="A76" s="78"/>
      <c r="B76" s="81"/>
      <c r="C76" s="19" t="s">
        <v>47</v>
      </c>
      <c r="D76" s="53" t="s">
        <v>2</v>
      </c>
      <c r="E76" s="52" t="s">
        <v>48</v>
      </c>
      <c r="F76" s="21">
        <v>746000</v>
      </c>
      <c r="G76" s="41">
        <v>0</v>
      </c>
    </row>
    <row r="77" spans="1:7" x14ac:dyDescent="0.25">
      <c r="A77" s="79"/>
      <c r="B77" s="82"/>
      <c r="C77" s="19"/>
      <c r="D77" s="13" t="s">
        <v>43</v>
      </c>
      <c r="E77" s="52" t="s">
        <v>49</v>
      </c>
      <c r="F77" s="22">
        <v>67176000</v>
      </c>
      <c r="G77" s="42">
        <v>0</v>
      </c>
    </row>
    <row r="78" spans="1:7" x14ac:dyDescent="0.25">
      <c r="A78" s="77">
        <v>7030</v>
      </c>
      <c r="B78" s="97" t="s">
        <v>120</v>
      </c>
      <c r="C78" s="76" t="s">
        <v>117</v>
      </c>
      <c r="D78" s="76"/>
      <c r="E78" s="76"/>
      <c r="F78" s="15">
        <f>F79+F82</f>
        <v>22616000</v>
      </c>
      <c r="G78" s="39">
        <f>G79+G82</f>
        <v>18491728.300000001</v>
      </c>
    </row>
    <row r="79" spans="1:7" x14ac:dyDescent="0.25">
      <c r="A79" s="78"/>
      <c r="B79" s="98"/>
      <c r="C79" s="19"/>
      <c r="D79" s="13" t="s">
        <v>2</v>
      </c>
      <c r="E79" s="18" t="s">
        <v>44</v>
      </c>
      <c r="F79" s="15">
        <f>F80+F81</f>
        <v>2463000</v>
      </c>
      <c r="G79" s="39">
        <f>G80+G81</f>
        <v>1855187.9</v>
      </c>
    </row>
    <row r="80" spans="1:7" x14ac:dyDescent="0.25">
      <c r="A80" s="78"/>
      <c r="B80" s="98"/>
      <c r="C80" s="19" t="s">
        <v>28</v>
      </c>
      <c r="D80" s="53" t="s">
        <v>2</v>
      </c>
      <c r="E80" s="52" t="s">
        <v>14</v>
      </c>
      <c r="F80" s="21">
        <v>2239000</v>
      </c>
      <c r="G80" s="41">
        <v>1855187.9</v>
      </c>
    </row>
    <row r="81" spans="1:8" ht="39" x14ac:dyDescent="0.25">
      <c r="A81" s="78"/>
      <c r="B81" s="98"/>
      <c r="C81" s="19" t="s">
        <v>47</v>
      </c>
      <c r="D81" s="53" t="s">
        <v>2</v>
      </c>
      <c r="E81" s="52" t="s">
        <v>48</v>
      </c>
      <c r="F81" s="21">
        <v>224000</v>
      </c>
      <c r="G81" s="41">
        <v>0</v>
      </c>
    </row>
    <row r="82" spans="1:8" x14ac:dyDescent="0.25">
      <c r="A82" s="79"/>
      <c r="B82" s="99"/>
      <c r="C82" s="19"/>
      <c r="D82" s="13" t="s">
        <v>43</v>
      </c>
      <c r="E82" s="52" t="s">
        <v>49</v>
      </c>
      <c r="F82" s="22">
        <v>20153000</v>
      </c>
      <c r="G82" s="42">
        <v>16636540.4</v>
      </c>
    </row>
    <row r="83" spans="1:8" x14ac:dyDescent="0.25">
      <c r="A83" s="88" t="s">
        <v>80</v>
      </c>
      <c r="B83" s="89"/>
      <c r="C83" s="89"/>
      <c r="D83" s="89"/>
      <c r="E83" s="89"/>
      <c r="F83" s="24">
        <f>F84+F92+F94+F99</f>
        <v>1418435305.23</v>
      </c>
      <c r="G83" s="43">
        <f>G84+G92+G94+G99</f>
        <v>905286949.25</v>
      </c>
    </row>
    <row r="84" spans="1:8" ht="15" customHeight="1" x14ac:dyDescent="0.25">
      <c r="A84" s="100" t="s">
        <v>81</v>
      </c>
      <c r="B84" s="80" t="s">
        <v>82</v>
      </c>
      <c r="C84" s="76" t="s">
        <v>74</v>
      </c>
      <c r="D84" s="76"/>
      <c r="E84" s="76"/>
      <c r="F84" s="6">
        <f>F85+F86+F87+F88+F89+F90+F91</f>
        <v>1384096515.26</v>
      </c>
      <c r="G84" s="40">
        <f>G85+G86+G87+G88+G89+G90+G91</f>
        <v>872100610.97000003</v>
      </c>
    </row>
    <row r="85" spans="1:8" x14ac:dyDescent="0.25">
      <c r="A85" s="101"/>
      <c r="B85" s="81"/>
      <c r="C85" s="59" t="s">
        <v>27</v>
      </c>
      <c r="D85" s="54" t="s">
        <v>56</v>
      </c>
      <c r="E85" s="18" t="s">
        <v>13</v>
      </c>
      <c r="F85" s="6">
        <v>150000</v>
      </c>
      <c r="G85" s="38">
        <v>0</v>
      </c>
    </row>
    <row r="86" spans="1:8" x14ac:dyDescent="0.25">
      <c r="A86" s="101"/>
      <c r="B86" s="81"/>
      <c r="C86" s="60" t="s">
        <v>28</v>
      </c>
      <c r="D86" s="54" t="s">
        <v>2</v>
      </c>
      <c r="E86" s="18" t="s">
        <v>14</v>
      </c>
      <c r="F86" s="6">
        <v>2000000</v>
      </c>
      <c r="G86" s="38">
        <v>0</v>
      </c>
    </row>
    <row r="87" spans="1:8" ht="15.75" customHeight="1" x14ac:dyDescent="0.25">
      <c r="A87" s="101"/>
      <c r="B87" s="81"/>
      <c r="C87" s="60" t="s">
        <v>28</v>
      </c>
      <c r="D87" s="54" t="s">
        <v>56</v>
      </c>
      <c r="E87" s="18" t="s">
        <v>14</v>
      </c>
      <c r="F87" s="6">
        <v>3000000</v>
      </c>
      <c r="G87" s="38">
        <v>2407253.15</v>
      </c>
    </row>
    <row r="88" spans="1:8" x14ac:dyDescent="0.25">
      <c r="A88" s="101"/>
      <c r="B88" s="81"/>
      <c r="C88" s="60" t="s">
        <v>28</v>
      </c>
      <c r="D88" s="54" t="s">
        <v>60</v>
      </c>
      <c r="E88" s="18" t="s">
        <v>14</v>
      </c>
      <c r="F88" s="6">
        <v>306515.26</v>
      </c>
      <c r="G88" s="38">
        <v>248142.31</v>
      </c>
    </row>
    <row r="89" spans="1:8" x14ac:dyDescent="0.25">
      <c r="A89" s="101"/>
      <c r="B89" s="81"/>
      <c r="C89" s="60" t="s">
        <v>28</v>
      </c>
      <c r="D89" s="54" t="s">
        <v>114</v>
      </c>
      <c r="E89" s="18" t="s">
        <v>14</v>
      </c>
      <c r="F89" s="6">
        <v>66500000</v>
      </c>
      <c r="G89" s="38">
        <v>64715472.5</v>
      </c>
    </row>
    <row r="90" spans="1:8" ht="39" x14ac:dyDescent="0.25">
      <c r="A90" s="101"/>
      <c r="B90" s="81"/>
      <c r="C90" s="60" t="s">
        <v>83</v>
      </c>
      <c r="D90" s="54" t="s">
        <v>2</v>
      </c>
      <c r="E90" s="18" t="s">
        <v>84</v>
      </c>
      <c r="F90" s="6">
        <v>60000000</v>
      </c>
      <c r="G90" s="38">
        <v>40255854.920000002</v>
      </c>
    </row>
    <row r="91" spans="1:8" x14ac:dyDescent="0.25">
      <c r="A91" s="102"/>
      <c r="B91" s="82"/>
      <c r="C91" s="60" t="s">
        <v>115</v>
      </c>
      <c r="D91" s="54" t="s">
        <v>114</v>
      </c>
      <c r="E91" s="18" t="s">
        <v>50</v>
      </c>
      <c r="F91" s="6">
        <v>1252140000</v>
      </c>
      <c r="G91" s="38">
        <v>764473888.09000003</v>
      </c>
    </row>
    <row r="92" spans="1:8" x14ac:dyDescent="0.25">
      <c r="A92" s="90" t="s">
        <v>116</v>
      </c>
      <c r="B92" s="74" t="s">
        <v>121</v>
      </c>
      <c r="C92" s="76" t="s">
        <v>98</v>
      </c>
      <c r="D92" s="76"/>
      <c r="E92" s="76"/>
      <c r="F92" s="6">
        <f>F93</f>
        <v>1400000</v>
      </c>
      <c r="G92" s="40">
        <f>G93</f>
        <v>1393080</v>
      </c>
    </row>
    <row r="93" spans="1:8" ht="50.25" customHeight="1" x14ac:dyDescent="0.25">
      <c r="A93" s="90"/>
      <c r="B93" s="74"/>
      <c r="C93" s="61" t="s">
        <v>28</v>
      </c>
      <c r="D93" s="13" t="s">
        <v>2</v>
      </c>
      <c r="E93" s="18" t="s">
        <v>14</v>
      </c>
      <c r="F93" s="15">
        <v>1400000</v>
      </c>
      <c r="G93" s="38">
        <v>1393080</v>
      </c>
      <c r="H93" s="26"/>
    </row>
    <row r="94" spans="1:8" x14ac:dyDescent="0.25">
      <c r="A94" s="77">
        <v>4004</v>
      </c>
      <c r="B94" s="97" t="s">
        <v>122</v>
      </c>
      <c r="C94" s="76" t="s">
        <v>118</v>
      </c>
      <c r="D94" s="76"/>
      <c r="E94" s="76"/>
      <c r="F94" s="15">
        <f>F95+F96+F97+F98</f>
        <v>1698484.74</v>
      </c>
      <c r="G94" s="39">
        <f>G95+G96+G97+G98</f>
        <v>552953.05000000005</v>
      </c>
      <c r="H94" s="26"/>
    </row>
    <row r="95" spans="1:8" x14ac:dyDescent="0.25">
      <c r="A95" s="78"/>
      <c r="B95" s="98"/>
      <c r="C95" s="60">
        <v>421</v>
      </c>
      <c r="D95" s="23" t="s">
        <v>56</v>
      </c>
      <c r="E95" s="18" t="s">
        <v>26</v>
      </c>
      <c r="F95" s="15">
        <v>49000</v>
      </c>
      <c r="G95" s="39">
        <v>0</v>
      </c>
      <c r="H95" s="26"/>
    </row>
    <row r="96" spans="1:8" x14ac:dyDescent="0.25">
      <c r="A96" s="78"/>
      <c r="B96" s="98"/>
      <c r="C96" s="60">
        <v>423</v>
      </c>
      <c r="D96" s="23" t="s">
        <v>2</v>
      </c>
      <c r="E96" s="52" t="s">
        <v>14</v>
      </c>
      <c r="F96" s="58">
        <v>566000</v>
      </c>
      <c r="G96" s="44">
        <v>377661.36</v>
      </c>
      <c r="H96" s="26"/>
    </row>
    <row r="97" spans="1:8" x14ac:dyDescent="0.25">
      <c r="A97" s="78"/>
      <c r="B97" s="98"/>
      <c r="C97" s="60">
        <v>423</v>
      </c>
      <c r="D97" s="23" t="s">
        <v>56</v>
      </c>
      <c r="E97" s="52" t="s">
        <v>14</v>
      </c>
      <c r="F97" s="58">
        <v>1070000</v>
      </c>
      <c r="G97" s="44">
        <v>161806.95000000001</v>
      </c>
      <c r="H97" s="26"/>
    </row>
    <row r="98" spans="1:8" x14ac:dyDescent="0.25">
      <c r="A98" s="79"/>
      <c r="B98" s="99"/>
      <c r="C98" s="60">
        <v>423</v>
      </c>
      <c r="D98" s="23" t="s">
        <v>60</v>
      </c>
      <c r="E98" s="52" t="s">
        <v>14</v>
      </c>
      <c r="F98" s="58">
        <v>13484.74</v>
      </c>
      <c r="G98" s="44">
        <v>13484.74</v>
      </c>
      <c r="H98" s="26"/>
    </row>
    <row r="99" spans="1:8" x14ac:dyDescent="0.25">
      <c r="A99" s="90" t="s">
        <v>85</v>
      </c>
      <c r="B99" s="74" t="s">
        <v>86</v>
      </c>
      <c r="C99" s="76" t="s">
        <v>93</v>
      </c>
      <c r="D99" s="76"/>
      <c r="E99" s="76"/>
      <c r="F99" s="6">
        <f>F100</f>
        <v>31240305.23</v>
      </c>
      <c r="G99" s="40">
        <f>G100</f>
        <v>31240305.23</v>
      </c>
      <c r="H99" s="26"/>
    </row>
    <row r="100" spans="1:8" ht="59.25" customHeight="1" x14ac:dyDescent="0.25">
      <c r="A100" s="90"/>
      <c r="B100" s="74"/>
      <c r="C100" s="61" t="s">
        <v>88</v>
      </c>
      <c r="D100" s="13" t="s">
        <v>5</v>
      </c>
      <c r="E100" s="18" t="s">
        <v>89</v>
      </c>
      <c r="F100" s="15">
        <v>31240305.23</v>
      </c>
      <c r="G100" s="44">
        <v>31240305.23</v>
      </c>
      <c r="H100" s="26"/>
    </row>
    <row r="101" spans="1:8" x14ac:dyDescent="0.25">
      <c r="A101" s="83" t="s">
        <v>95</v>
      </c>
      <c r="B101" s="84"/>
      <c r="C101" s="84"/>
      <c r="D101" s="84"/>
      <c r="E101" s="85"/>
      <c r="F101" s="6">
        <f>F102+F118+F120+F122</f>
        <v>5245666000</v>
      </c>
      <c r="G101" s="40">
        <f>G102+G118+G120+G122</f>
        <v>4748880603.6399994</v>
      </c>
      <c r="H101" s="26"/>
    </row>
    <row r="102" spans="1:8" ht="15" customHeight="1" x14ac:dyDescent="0.25">
      <c r="A102" s="91" t="s">
        <v>63</v>
      </c>
      <c r="B102" s="94" t="s">
        <v>96</v>
      </c>
      <c r="C102" s="89" t="s">
        <v>66</v>
      </c>
      <c r="D102" s="89"/>
      <c r="E102" s="89"/>
      <c r="F102" s="20">
        <f>F103+F104+F105+F106+F107+F108+F109+F110+F111+F112+F113+F114+F115+F116+F117</f>
        <v>65099000</v>
      </c>
      <c r="G102" s="37">
        <f>G103+G104+G105+G106+G107+G108+G109+G110+G111+G112+G113+G114+G115+G116+G117</f>
        <v>49884511.75</v>
      </c>
      <c r="H102" s="26"/>
    </row>
    <row r="103" spans="1:8" s="2" customFormat="1" ht="26.25" x14ac:dyDescent="0.25">
      <c r="A103" s="92"/>
      <c r="B103" s="95"/>
      <c r="C103" s="62">
        <v>411</v>
      </c>
      <c r="D103" s="13" t="s">
        <v>2</v>
      </c>
      <c r="E103" s="14" t="s">
        <v>51</v>
      </c>
      <c r="F103" s="6">
        <v>25777000</v>
      </c>
      <c r="G103" s="38">
        <v>21832695.289999999</v>
      </c>
      <c r="H103" s="26"/>
    </row>
    <row r="104" spans="1:8" s="2" customFormat="1" ht="26.25" x14ac:dyDescent="0.25">
      <c r="A104" s="92"/>
      <c r="B104" s="95"/>
      <c r="C104" s="62">
        <v>412</v>
      </c>
      <c r="D104" s="13" t="s">
        <v>2</v>
      </c>
      <c r="E104" s="14" t="s">
        <v>8</v>
      </c>
      <c r="F104" s="6">
        <v>5155000</v>
      </c>
      <c r="G104" s="38">
        <v>3908052.29</v>
      </c>
      <c r="H104" s="26"/>
    </row>
    <row r="105" spans="1:8" s="2" customFormat="1" x14ac:dyDescent="0.25">
      <c r="A105" s="92"/>
      <c r="B105" s="95"/>
      <c r="C105" s="62">
        <v>413</v>
      </c>
      <c r="D105" s="13" t="s">
        <v>2</v>
      </c>
      <c r="E105" s="14" t="s">
        <v>20</v>
      </c>
      <c r="F105" s="6">
        <v>130000</v>
      </c>
      <c r="G105" s="38">
        <v>27000</v>
      </c>
      <c r="H105" s="26"/>
    </row>
    <row r="106" spans="1:8" s="2" customFormat="1" ht="14.25" customHeight="1" x14ac:dyDescent="0.25">
      <c r="A106" s="92"/>
      <c r="B106" s="95"/>
      <c r="C106" s="62">
        <v>414</v>
      </c>
      <c r="D106" s="13" t="s">
        <v>2</v>
      </c>
      <c r="E106" s="14" t="s">
        <v>9</v>
      </c>
      <c r="F106" s="6">
        <v>900000</v>
      </c>
      <c r="G106" s="38">
        <v>1040511.65</v>
      </c>
      <c r="H106" s="26"/>
    </row>
    <row r="107" spans="1:8" s="2" customFormat="1" x14ac:dyDescent="0.25">
      <c r="A107" s="92"/>
      <c r="B107" s="95"/>
      <c r="C107" s="62">
        <v>415</v>
      </c>
      <c r="D107" s="13" t="s">
        <v>2</v>
      </c>
      <c r="E107" s="14" t="s">
        <v>12</v>
      </c>
      <c r="F107" s="6">
        <v>1870000</v>
      </c>
      <c r="G107" s="38">
        <v>1678811.99</v>
      </c>
      <c r="H107" s="26"/>
    </row>
    <row r="108" spans="1:8" s="2" customFormat="1" ht="26.25" x14ac:dyDescent="0.25">
      <c r="A108" s="92"/>
      <c r="B108" s="95"/>
      <c r="C108" s="62">
        <v>416</v>
      </c>
      <c r="D108" s="13" t="s">
        <v>2</v>
      </c>
      <c r="E108" s="14" t="s">
        <v>24</v>
      </c>
      <c r="F108" s="6">
        <v>80000</v>
      </c>
      <c r="G108" s="38">
        <v>0</v>
      </c>
      <c r="H108" s="26"/>
    </row>
    <row r="109" spans="1:8" s="2" customFormat="1" x14ac:dyDescent="0.25">
      <c r="A109" s="92"/>
      <c r="B109" s="95"/>
      <c r="C109" s="62">
        <v>421</v>
      </c>
      <c r="D109" s="13" t="s">
        <v>2</v>
      </c>
      <c r="E109" s="14" t="s">
        <v>26</v>
      </c>
      <c r="F109" s="6">
        <v>1000000</v>
      </c>
      <c r="G109" s="38">
        <v>292629.69</v>
      </c>
      <c r="H109" s="26"/>
    </row>
    <row r="110" spans="1:8" s="2" customFormat="1" x14ac:dyDescent="0.25">
      <c r="A110" s="92"/>
      <c r="B110" s="95"/>
      <c r="C110" s="62">
        <v>422</v>
      </c>
      <c r="D110" s="13" t="s">
        <v>2</v>
      </c>
      <c r="E110" s="14" t="s">
        <v>13</v>
      </c>
      <c r="F110" s="6">
        <v>1600000</v>
      </c>
      <c r="G110" s="38">
        <v>1186000.99</v>
      </c>
      <c r="H110" s="26"/>
    </row>
    <row r="111" spans="1:8" s="2" customFormat="1" x14ac:dyDescent="0.25">
      <c r="A111" s="92"/>
      <c r="B111" s="95"/>
      <c r="C111" s="62">
        <v>423</v>
      </c>
      <c r="D111" s="13" t="s">
        <v>2</v>
      </c>
      <c r="E111" s="14" t="s">
        <v>14</v>
      </c>
      <c r="F111" s="6">
        <v>16380000</v>
      </c>
      <c r="G111" s="38">
        <v>9740860.5800000001</v>
      </c>
      <c r="H111" s="26"/>
    </row>
    <row r="112" spans="1:8" s="2" customFormat="1" x14ac:dyDescent="0.25">
      <c r="A112" s="92"/>
      <c r="B112" s="95"/>
      <c r="C112" s="62">
        <v>424</v>
      </c>
      <c r="D112" s="13" t="s">
        <v>2</v>
      </c>
      <c r="E112" s="14" t="s">
        <v>46</v>
      </c>
      <c r="F112" s="6">
        <v>8912000</v>
      </c>
      <c r="G112" s="38">
        <v>8911968</v>
      </c>
      <c r="H112" s="26"/>
    </row>
    <row r="113" spans="1:8" s="2" customFormat="1" x14ac:dyDescent="0.25">
      <c r="A113" s="92"/>
      <c r="B113" s="95"/>
      <c r="C113" s="62">
        <v>425</v>
      </c>
      <c r="D113" s="13" t="s">
        <v>2</v>
      </c>
      <c r="E113" s="18" t="s">
        <v>30</v>
      </c>
      <c r="F113" s="6">
        <v>500000</v>
      </c>
      <c r="G113" s="38">
        <v>190045.78</v>
      </c>
      <c r="H113" s="26"/>
    </row>
    <row r="114" spans="1:8" s="2" customFormat="1" x14ac:dyDescent="0.25">
      <c r="A114" s="92"/>
      <c r="B114" s="95"/>
      <c r="C114" s="62">
        <v>426</v>
      </c>
      <c r="D114" s="13" t="s">
        <v>2</v>
      </c>
      <c r="E114" s="18" t="s">
        <v>32</v>
      </c>
      <c r="F114" s="6">
        <v>1095000</v>
      </c>
      <c r="G114" s="38">
        <v>750000</v>
      </c>
      <c r="H114" s="26"/>
    </row>
    <row r="115" spans="1:8" s="2" customFormat="1" ht="17.25" customHeight="1" x14ac:dyDescent="0.25">
      <c r="A115" s="92"/>
      <c r="B115" s="95"/>
      <c r="C115" s="62">
        <v>482</v>
      </c>
      <c r="D115" s="13" t="s">
        <v>2</v>
      </c>
      <c r="E115" s="18" t="s">
        <v>36</v>
      </c>
      <c r="F115" s="6">
        <v>600000</v>
      </c>
      <c r="G115" s="38">
        <v>199986</v>
      </c>
      <c r="H115" s="26"/>
    </row>
    <row r="116" spans="1:8" s="2" customFormat="1" ht="26.25" x14ac:dyDescent="0.25">
      <c r="A116" s="92"/>
      <c r="B116" s="95"/>
      <c r="C116" s="62">
        <v>483</v>
      </c>
      <c r="D116" s="13" t="s">
        <v>2</v>
      </c>
      <c r="E116" s="18" t="s">
        <v>38</v>
      </c>
      <c r="F116" s="6">
        <v>500000</v>
      </c>
      <c r="G116" s="38">
        <v>125949.49</v>
      </c>
      <c r="H116" s="26"/>
    </row>
    <row r="117" spans="1:8" s="2" customFormat="1" x14ac:dyDescent="0.25">
      <c r="A117" s="93"/>
      <c r="B117" s="96"/>
      <c r="C117" s="62">
        <v>512</v>
      </c>
      <c r="D117" s="13" t="s">
        <v>2</v>
      </c>
      <c r="E117" s="18" t="s">
        <v>40</v>
      </c>
      <c r="F117" s="6">
        <v>600000</v>
      </c>
      <c r="G117" s="38">
        <v>0</v>
      </c>
      <c r="H117" s="26"/>
    </row>
    <row r="118" spans="1:8" s="3" customFormat="1" ht="15" customHeight="1" x14ac:dyDescent="0.2">
      <c r="A118" s="88">
        <v>4003</v>
      </c>
      <c r="B118" s="86" t="s">
        <v>97</v>
      </c>
      <c r="C118" s="89" t="s">
        <v>98</v>
      </c>
      <c r="D118" s="89"/>
      <c r="E118" s="89"/>
      <c r="F118" s="20">
        <f>F119</f>
        <v>5070000000</v>
      </c>
      <c r="G118" s="37">
        <f>G119</f>
        <v>4594817114.4799995</v>
      </c>
      <c r="H118" s="63"/>
    </row>
    <row r="119" spans="1:8" ht="39" x14ac:dyDescent="0.25">
      <c r="A119" s="88"/>
      <c r="B119" s="86"/>
      <c r="C119" s="12">
        <v>451</v>
      </c>
      <c r="D119" s="13" t="s">
        <v>2</v>
      </c>
      <c r="E119" s="14" t="s">
        <v>84</v>
      </c>
      <c r="F119" s="6">
        <v>5070000000</v>
      </c>
      <c r="G119" s="38">
        <v>4594817114.4799995</v>
      </c>
      <c r="H119" s="26"/>
    </row>
    <row r="120" spans="1:8" ht="15" customHeight="1" x14ac:dyDescent="0.25">
      <c r="A120" s="88">
        <v>5001</v>
      </c>
      <c r="B120" s="86" t="s">
        <v>99</v>
      </c>
      <c r="C120" s="89" t="s">
        <v>100</v>
      </c>
      <c r="D120" s="89"/>
      <c r="E120" s="89"/>
      <c r="F120" s="20">
        <v>0</v>
      </c>
      <c r="G120" s="37">
        <f>G121</f>
        <v>0</v>
      </c>
      <c r="H120" s="26"/>
    </row>
    <row r="121" spans="1:8" s="2" customFormat="1" x14ac:dyDescent="0.25">
      <c r="A121" s="88"/>
      <c r="B121" s="86"/>
      <c r="C121" s="16">
        <v>511</v>
      </c>
      <c r="D121" s="13" t="s">
        <v>2</v>
      </c>
      <c r="E121" s="14" t="s">
        <v>50</v>
      </c>
      <c r="F121" s="6">
        <v>100000000</v>
      </c>
      <c r="G121" s="38">
        <v>0</v>
      </c>
      <c r="H121" s="26"/>
    </row>
    <row r="122" spans="1:8" x14ac:dyDescent="0.25">
      <c r="A122" s="77">
        <v>7005</v>
      </c>
      <c r="B122" s="80" t="s">
        <v>101</v>
      </c>
      <c r="C122" s="76" t="s">
        <v>102</v>
      </c>
      <c r="D122" s="76"/>
      <c r="E122" s="76"/>
      <c r="F122" s="15">
        <f>F123+F126</f>
        <v>110567000</v>
      </c>
      <c r="G122" s="39">
        <f>G123+G126</f>
        <v>104178977.41</v>
      </c>
      <c r="H122" s="26"/>
    </row>
    <row r="123" spans="1:8" x14ac:dyDescent="0.25">
      <c r="A123" s="78"/>
      <c r="B123" s="81"/>
      <c r="C123" s="19"/>
      <c r="D123" s="13" t="s">
        <v>2</v>
      </c>
      <c r="E123" s="18" t="s">
        <v>44</v>
      </c>
      <c r="F123" s="15">
        <f>F124+F125</f>
        <v>12042000</v>
      </c>
      <c r="G123" s="39">
        <f>G124+G125</f>
        <v>10443282.699999999</v>
      </c>
      <c r="H123" s="26"/>
    </row>
    <row r="124" spans="1:8" x14ac:dyDescent="0.25">
      <c r="A124" s="78"/>
      <c r="B124" s="81"/>
      <c r="C124" s="19" t="s">
        <v>28</v>
      </c>
      <c r="D124" s="53" t="s">
        <v>2</v>
      </c>
      <c r="E124" s="52" t="s">
        <v>14</v>
      </c>
      <c r="F124" s="21">
        <v>10947000</v>
      </c>
      <c r="G124" s="41">
        <v>10443282.699999999</v>
      </c>
      <c r="H124" s="26"/>
    </row>
    <row r="125" spans="1:8" ht="44.25" customHeight="1" x14ac:dyDescent="0.25">
      <c r="A125" s="78"/>
      <c r="B125" s="81"/>
      <c r="C125" s="19" t="s">
        <v>47</v>
      </c>
      <c r="D125" s="53" t="s">
        <v>2</v>
      </c>
      <c r="E125" s="52" t="s">
        <v>48</v>
      </c>
      <c r="F125" s="21">
        <v>1095000</v>
      </c>
      <c r="G125" s="41">
        <v>0</v>
      </c>
      <c r="H125" s="26"/>
    </row>
    <row r="126" spans="1:8" x14ac:dyDescent="0.25">
      <c r="A126" s="79"/>
      <c r="B126" s="82"/>
      <c r="C126" s="19"/>
      <c r="D126" s="13" t="s">
        <v>43</v>
      </c>
      <c r="E126" s="52" t="s">
        <v>49</v>
      </c>
      <c r="F126" s="22">
        <v>98525000</v>
      </c>
      <c r="G126" s="42">
        <v>93735694.709999993</v>
      </c>
      <c r="H126" s="26"/>
    </row>
    <row r="127" spans="1:8" x14ac:dyDescent="0.25">
      <c r="A127" s="83" t="s">
        <v>103</v>
      </c>
      <c r="B127" s="84"/>
      <c r="C127" s="84"/>
      <c r="D127" s="84"/>
      <c r="E127" s="85"/>
      <c r="F127" s="6">
        <f>F128</f>
        <v>1151577000</v>
      </c>
      <c r="G127" s="40">
        <f>G128</f>
        <v>1062450794.5300001</v>
      </c>
      <c r="H127" s="26"/>
    </row>
    <row r="128" spans="1:8" x14ac:dyDescent="0.25">
      <c r="A128" s="72" t="s">
        <v>104</v>
      </c>
      <c r="B128" s="86" t="s">
        <v>105</v>
      </c>
      <c r="C128" s="76" t="s">
        <v>106</v>
      </c>
      <c r="D128" s="76"/>
      <c r="E128" s="76"/>
      <c r="F128" s="6">
        <f>F129+F130+F131+F132+F133+F134</f>
        <v>1151577000</v>
      </c>
      <c r="G128" s="40">
        <f>G129+G130+G131+G132+G133+G134</f>
        <v>1062450794.5300001</v>
      </c>
      <c r="H128" s="26"/>
    </row>
    <row r="129" spans="1:8" ht="26.25" x14ac:dyDescent="0.25">
      <c r="A129" s="72"/>
      <c r="B129" s="86"/>
      <c r="C129" s="12">
        <v>411</v>
      </c>
      <c r="D129" s="13" t="s">
        <v>2</v>
      </c>
      <c r="E129" s="14" t="s">
        <v>7</v>
      </c>
      <c r="F129" s="6">
        <v>1114000</v>
      </c>
      <c r="G129" s="38">
        <v>1029796.57</v>
      </c>
      <c r="H129" s="26"/>
    </row>
    <row r="130" spans="1:8" ht="26.25" x14ac:dyDescent="0.25">
      <c r="A130" s="72"/>
      <c r="B130" s="86"/>
      <c r="C130" s="12">
        <v>412</v>
      </c>
      <c r="D130" s="13" t="s">
        <v>2</v>
      </c>
      <c r="E130" s="14" t="s">
        <v>8</v>
      </c>
      <c r="F130" s="6">
        <v>223000</v>
      </c>
      <c r="G130" s="38">
        <v>184333.62</v>
      </c>
      <c r="H130" s="26"/>
    </row>
    <row r="131" spans="1:8" ht="17.25" customHeight="1" x14ac:dyDescent="0.25">
      <c r="A131" s="72"/>
      <c r="B131" s="86"/>
      <c r="C131" s="12">
        <v>414</v>
      </c>
      <c r="D131" s="13" t="s">
        <v>2</v>
      </c>
      <c r="E131" s="14" t="s">
        <v>9</v>
      </c>
      <c r="F131" s="6">
        <v>50000</v>
      </c>
      <c r="G131" s="38">
        <v>0</v>
      </c>
      <c r="H131" s="26"/>
    </row>
    <row r="132" spans="1:8" x14ac:dyDescent="0.25">
      <c r="A132" s="72"/>
      <c r="B132" s="86"/>
      <c r="C132" s="12">
        <v>415</v>
      </c>
      <c r="D132" s="13" t="s">
        <v>2</v>
      </c>
      <c r="E132" s="14" t="s">
        <v>12</v>
      </c>
      <c r="F132" s="6">
        <v>50000</v>
      </c>
      <c r="G132" s="38">
        <v>36025</v>
      </c>
      <c r="H132" s="26"/>
    </row>
    <row r="133" spans="1:8" x14ac:dyDescent="0.25">
      <c r="A133" s="72"/>
      <c r="B133" s="86"/>
      <c r="C133" s="12">
        <v>422</v>
      </c>
      <c r="D133" s="13" t="s">
        <v>2</v>
      </c>
      <c r="E133" s="14" t="s">
        <v>13</v>
      </c>
      <c r="F133" s="6">
        <v>140000</v>
      </c>
      <c r="G133" s="38">
        <v>34280</v>
      </c>
    </row>
    <row r="134" spans="1:8" ht="39.75" thickBot="1" x14ac:dyDescent="0.3">
      <c r="A134" s="73"/>
      <c r="B134" s="87"/>
      <c r="C134" s="47">
        <v>451</v>
      </c>
      <c r="D134" s="48" t="s">
        <v>2</v>
      </c>
      <c r="E134" s="49" t="s">
        <v>84</v>
      </c>
      <c r="F134" s="57">
        <v>1150000000</v>
      </c>
      <c r="G134" s="51">
        <v>1061166359.34</v>
      </c>
    </row>
    <row r="135" spans="1:8" ht="15.75" thickBot="1" x14ac:dyDescent="0.3">
      <c r="A135" s="45"/>
      <c r="B135" s="27"/>
      <c r="C135" s="28"/>
      <c r="D135" s="29"/>
      <c r="E135" s="30"/>
      <c r="F135" s="31"/>
      <c r="G135" s="46"/>
      <c r="H135" s="26"/>
    </row>
    <row r="136" spans="1:8" ht="20.25" customHeight="1" x14ac:dyDescent="0.25">
      <c r="A136" s="68" t="s">
        <v>108</v>
      </c>
      <c r="B136" s="69"/>
      <c r="C136" s="69"/>
      <c r="D136" s="69"/>
      <c r="E136" s="69"/>
      <c r="F136" s="55"/>
      <c r="G136" s="56"/>
    </row>
    <row r="137" spans="1:8" x14ac:dyDescent="0.25">
      <c r="A137" s="70" t="s">
        <v>109</v>
      </c>
      <c r="B137" s="71"/>
      <c r="C137" s="71"/>
      <c r="D137" s="71"/>
      <c r="E137" s="71"/>
      <c r="F137" s="25">
        <f>F138</f>
        <v>160000000</v>
      </c>
      <c r="G137" s="36">
        <f>G138</f>
        <v>99522444.069999993</v>
      </c>
    </row>
    <row r="138" spans="1:8" x14ac:dyDescent="0.25">
      <c r="A138" s="72" t="s">
        <v>63</v>
      </c>
      <c r="B138" s="74" t="s">
        <v>110</v>
      </c>
      <c r="C138" s="76" t="s">
        <v>66</v>
      </c>
      <c r="D138" s="76"/>
      <c r="E138" s="76"/>
      <c r="F138" s="20">
        <f>F139</f>
        <v>160000000</v>
      </c>
      <c r="G138" s="37">
        <f>G139</f>
        <v>99522444.069999993</v>
      </c>
    </row>
    <row r="139" spans="1:8" ht="27" thickBot="1" x14ac:dyDescent="0.3">
      <c r="A139" s="73"/>
      <c r="B139" s="75"/>
      <c r="C139" s="47">
        <v>463</v>
      </c>
      <c r="D139" s="48" t="s">
        <v>2</v>
      </c>
      <c r="E139" s="49" t="s">
        <v>89</v>
      </c>
      <c r="F139" s="50">
        <v>160000000</v>
      </c>
      <c r="G139" s="51">
        <v>99522444.069999993</v>
      </c>
    </row>
  </sheetData>
  <mergeCells count="70">
    <mergeCell ref="A12:A22"/>
    <mergeCell ref="B12:B22"/>
    <mergeCell ref="C12:E12"/>
    <mergeCell ref="A1:G1"/>
    <mergeCell ref="A3:E3"/>
    <mergeCell ref="A4:C9"/>
    <mergeCell ref="A10:E10"/>
    <mergeCell ref="A11:E11"/>
    <mergeCell ref="A23:A35"/>
    <mergeCell ref="B23:B35"/>
    <mergeCell ref="C23:E23"/>
    <mergeCell ref="A36:A42"/>
    <mergeCell ref="B36:B42"/>
    <mergeCell ref="C36:E36"/>
    <mergeCell ref="A43:A61"/>
    <mergeCell ref="B43:B61"/>
    <mergeCell ref="C43:E43"/>
    <mergeCell ref="A62:A63"/>
    <mergeCell ref="B62:B63"/>
    <mergeCell ref="C62:E62"/>
    <mergeCell ref="A64:A68"/>
    <mergeCell ref="B64:B68"/>
    <mergeCell ref="C64:E64"/>
    <mergeCell ref="A69:A70"/>
    <mergeCell ref="B69:B70"/>
    <mergeCell ref="C69:E69"/>
    <mergeCell ref="A71:A72"/>
    <mergeCell ref="B71:B72"/>
    <mergeCell ref="C71:E71"/>
    <mergeCell ref="A73:A77"/>
    <mergeCell ref="B73:B77"/>
    <mergeCell ref="C73:E73"/>
    <mergeCell ref="A78:A82"/>
    <mergeCell ref="B78:B82"/>
    <mergeCell ref="C78:E78"/>
    <mergeCell ref="A83:E83"/>
    <mergeCell ref="A84:A91"/>
    <mergeCell ref="B84:B91"/>
    <mergeCell ref="C84:E84"/>
    <mergeCell ref="A92:A93"/>
    <mergeCell ref="B92:B93"/>
    <mergeCell ref="C92:E92"/>
    <mergeCell ref="A94:A98"/>
    <mergeCell ref="B94:B98"/>
    <mergeCell ref="C94:E94"/>
    <mergeCell ref="A99:A100"/>
    <mergeCell ref="B99:B100"/>
    <mergeCell ref="C99:E99"/>
    <mergeCell ref="A101:E101"/>
    <mergeCell ref="A102:A117"/>
    <mergeCell ref="B102:B117"/>
    <mergeCell ref="C102:E102"/>
    <mergeCell ref="A118:A119"/>
    <mergeCell ref="B118:B119"/>
    <mergeCell ref="C118:E118"/>
    <mergeCell ref="A120:A121"/>
    <mergeCell ref="B120:B121"/>
    <mergeCell ref="C120:E120"/>
    <mergeCell ref="A122:A126"/>
    <mergeCell ref="B122:B126"/>
    <mergeCell ref="C122:E122"/>
    <mergeCell ref="A127:E127"/>
    <mergeCell ref="A128:A134"/>
    <mergeCell ref="B128:B134"/>
    <mergeCell ref="C128:E128"/>
    <mergeCell ref="A136:E136"/>
    <mergeCell ref="A137:E137"/>
    <mergeCell ref="A138:A139"/>
    <mergeCell ref="B138:B139"/>
    <mergeCell ref="C138:E138"/>
  </mergeCells>
  <pageMargins left="0.25" right="0.25" top="0.75" bottom="0.75" header="0.3" footer="0.3"/>
  <pageSetup paperSize="9" scale="9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6"/>
  <sheetViews>
    <sheetView topLeftCell="B109" zoomScaleNormal="100" workbookViewId="0">
      <selection activeCell="C125" sqref="C125:E125"/>
    </sheetView>
  </sheetViews>
  <sheetFormatPr defaultRowHeight="15" x14ac:dyDescent="0.25"/>
  <cols>
    <col min="1" max="1" width="6.5703125" style="1" customWidth="1"/>
    <col min="2" max="2" width="31.85546875" style="1" customWidth="1"/>
    <col min="3" max="4" width="5.140625" style="1" customWidth="1"/>
    <col min="5" max="5" width="27" style="1" customWidth="1"/>
    <col min="6" max="6" width="14" style="1" customWidth="1"/>
    <col min="7" max="7" width="16.42578125" style="1" customWidth="1"/>
    <col min="8" max="8" width="9.140625" style="1"/>
    <col min="9" max="9" width="12.7109375" style="1" bestFit="1" customWidth="1"/>
    <col min="10" max="16384" width="9.140625" style="1"/>
  </cols>
  <sheetData>
    <row r="1" spans="1:9" x14ac:dyDescent="0.25">
      <c r="A1" s="103" t="s">
        <v>111</v>
      </c>
      <c r="B1" s="104"/>
      <c r="C1" s="104"/>
      <c r="D1" s="104"/>
      <c r="E1" s="104"/>
      <c r="F1" s="104"/>
      <c r="G1" s="105"/>
      <c r="H1" s="4"/>
    </row>
    <row r="2" spans="1:9" ht="25.5" x14ac:dyDescent="0.25">
      <c r="A2" s="33" t="s">
        <v>52</v>
      </c>
      <c r="B2" s="5" t="s">
        <v>54</v>
      </c>
      <c r="C2" s="5" t="s">
        <v>0</v>
      </c>
      <c r="D2" s="5" t="s">
        <v>53</v>
      </c>
      <c r="E2" s="5" t="s">
        <v>1</v>
      </c>
      <c r="F2" s="8" t="s">
        <v>124</v>
      </c>
      <c r="G2" s="34" t="s">
        <v>142</v>
      </c>
      <c r="H2" s="4"/>
    </row>
    <row r="3" spans="1:9" x14ac:dyDescent="0.25">
      <c r="A3" s="70" t="s">
        <v>55</v>
      </c>
      <c r="B3" s="71"/>
      <c r="C3" s="71"/>
      <c r="D3" s="71"/>
      <c r="E3" s="71"/>
      <c r="F3" s="11">
        <f>F4+F5+F6+F7+F8</f>
        <v>7223893600</v>
      </c>
      <c r="G3" s="35">
        <f>G4+G5+G6+G7+G8</f>
        <v>6470016579.000001</v>
      </c>
    </row>
    <row r="4" spans="1:9" x14ac:dyDescent="0.25">
      <c r="A4" s="106"/>
      <c r="B4" s="107"/>
      <c r="C4" s="108"/>
      <c r="D4" s="9" t="s">
        <v>2</v>
      </c>
      <c r="E4" s="10" t="s">
        <v>3</v>
      </c>
      <c r="F4" s="11">
        <v>6965796600</v>
      </c>
      <c r="G4" s="35">
        <v>6401773165.4099998</v>
      </c>
    </row>
    <row r="5" spans="1:9" ht="16.5" customHeight="1" x14ac:dyDescent="0.25">
      <c r="A5" s="109"/>
      <c r="B5" s="110"/>
      <c r="C5" s="111"/>
      <c r="D5" s="9" t="s">
        <v>56</v>
      </c>
      <c r="E5" s="10" t="s">
        <v>57</v>
      </c>
      <c r="F5" s="11">
        <v>15730000</v>
      </c>
      <c r="G5" s="35">
        <v>4713418.3800000008</v>
      </c>
    </row>
    <row r="6" spans="1:9" ht="26.25" customHeight="1" x14ac:dyDescent="0.25">
      <c r="A6" s="109"/>
      <c r="B6" s="110"/>
      <c r="C6" s="111"/>
      <c r="D6" s="9" t="s">
        <v>5</v>
      </c>
      <c r="E6" s="10" t="s">
        <v>6</v>
      </c>
      <c r="F6" s="11">
        <v>85240000</v>
      </c>
      <c r="G6" s="35">
        <v>30307547.770000003</v>
      </c>
    </row>
    <row r="7" spans="1:9" ht="26.25" customHeight="1" x14ac:dyDescent="0.25">
      <c r="A7" s="109"/>
      <c r="B7" s="110"/>
      <c r="C7" s="111"/>
      <c r="D7" s="9" t="s">
        <v>60</v>
      </c>
      <c r="E7" s="10" t="s">
        <v>62</v>
      </c>
      <c r="F7" s="11">
        <v>794000</v>
      </c>
      <c r="G7" s="35">
        <v>265194.68</v>
      </c>
    </row>
    <row r="8" spans="1:9" x14ac:dyDescent="0.25">
      <c r="A8" s="112"/>
      <c r="B8" s="113"/>
      <c r="C8" s="114"/>
      <c r="D8" s="9">
        <v>56</v>
      </c>
      <c r="E8" s="10" t="s">
        <v>4</v>
      </c>
      <c r="F8" s="11">
        <v>156333000</v>
      </c>
      <c r="G8" s="35">
        <v>32957252.760000002</v>
      </c>
    </row>
    <row r="9" spans="1:9" x14ac:dyDescent="0.25">
      <c r="A9" s="70" t="s">
        <v>107</v>
      </c>
      <c r="B9" s="71"/>
      <c r="C9" s="71"/>
      <c r="D9" s="71"/>
      <c r="E9" s="71"/>
      <c r="F9" s="25">
        <f>F10+F87+F100+F124</f>
        <v>7063893600</v>
      </c>
      <c r="G9" s="117">
        <f>G10+G87+G100+G124</f>
        <v>6448781846.4399996</v>
      </c>
    </row>
    <row r="10" spans="1:9" x14ac:dyDescent="0.25">
      <c r="A10" s="70" t="s">
        <v>59</v>
      </c>
      <c r="B10" s="71"/>
      <c r="C10" s="71"/>
      <c r="D10" s="71"/>
      <c r="E10" s="71"/>
      <c r="F10" s="25">
        <f>F11+F23+F36+F44+F71+F73+F78+F80+F82+F63+F65+F67+F69</f>
        <v>499452600</v>
      </c>
      <c r="G10" s="36">
        <f>G11+G23+G36+G44+G71+G73+G78+G80+G82</f>
        <v>188160491.62999997</v>
      </c>
      <c r="I10" s="118"/>
    </row>
    <row r="11" spans="1:9" ht="15" customHeight="1" x14ac:dyDescent="0.25">
      <c r="A11" s="72" t="s">
        <v>63</v>
      </c>
      <c r="B11" s="74" t="s">
        <v>58</v>
      </c>
      <c r="C11" s="76" t="s">
        <v>66</v>
      </c>
      <c r="D11" s="76"/>
      <c r="E11" s="76"/>
      <c r="F11" s="20">
        <f>F12+F13+F14+F15+F16+F17+F18+F19+F20+F21+F22</f>
        <v>29943000</v>
      </c>
      <c r="G11" s="37">
        <f>G12+G13+G14+G15+G16+G17+G18+G19+G20+G21+G22</f>
        <v>17888673.59</v>
      </c>
      <c r="I11" s="118"/>
    </row>
    <row r="12" spans="1:9" ht="24.75" customHeight="1" x14ac:dyDescent="0.25">
      <c r="A12" s="72"/>
      <c r="B12" s="74"/>
      <c r="C12" s="12">
        <v>411</v>
      </c>
      <c r="D12" s="13" t="s">
        <v>2</v>
      </c>
      <c r="E12" s="14" t="s">
        <v>7</v>
      </c>
      <c r="F12" s="15">
        <v>17806000</v>
      </c>
      <c r="G12" s="38">
        <v>12346443.369999999</v>
      </c>
      <c r="I12" s="118"/>
    </row>
    <row r="13" spans="1:9" ht="24.75" customHeight="1" x14ac:dyDescent="0.25">
      <c r="A13" s="72"/>
      <c r="B13" s="74"/>
      <c r="C13" s="12">
        <v>412</v>
      </c>
      <c r="D13" s="13" t="s">
        <v>2</v>
      </c>
      <c r="E13" s="14" t="s">
        <v>8</v>
      </c>
      <c r="F13" s="15">
        <v>3453000</v>
      </c>
      <c r="G13" s="38">
        <v>2366512.1</v>
      </c>
    </row>
    <row r="14" spans="1:9" ht="18" customHeight="1" x14ac:dyDescent="0.25">
      <c r="A14" s="72"/>
      <c r="B14" s="74"/>
      <c r="C14" s="12">
        <v>414</v>
      </c>
      <c r="D14" s="13" t="s">
        <v>2</v>
      </c>
      <c r="E14" s="14" t="s">
        <v>9</v>
      </c>
      <c r="F14" s="15">
        <v>100000</v>
      </c>
      <c r="G14" s="38">
        <v>0</v>
      </c>
    </row>
    <row r="15" spans="1:9" x14ac:dyDescent="0.25">
      <c r="A15" s="72"/>
      <c r="B15" s="74"/>
      <c r="C15" s="12">
        <v>415</v>
      </c>
      <c r="D15" s="13" t="s">
        <v>2</v>
      </c>
      <c r="E15" s="14" t="s">
        <v>10</v>
      </c>
      <c r="F15" s="15">
        <v>800000</v>
      </c>
      <c r="G15" s="38">
        <v>410158.11</v>
      </c>
    </row>
    <row r="16" spans="1:9" x14ac:dyDescent="0.25">
      <c r="A16" s="72"/>
      <c r="B16" s="74"/>
      <c r="C16" s="12">
        <v>422</v>
      </c>
      <c r="D16" s="13" t="s">
        <v>2</v>
      </c>
      <c r="E16" s="14" t="s">
        <v>13</v>
      </c>
      <c r="F16" s="15">
        <v>1330000</v>
      </c>
      <c r="G16" s="38">
        <v>256878.63</v>
      </c>
    </row>
    <row r="17" spans="1:7" x14ac:dyDescent="0.25">
      <c r="A17" s="72"/>
      <c r="B17" s="74"/>
      <c r="C17" s="12">
        <v>422</v>
      </c>
      <c r="D17" s="13" t="s">
        <v>5</v>
      </c>
      <c r="E17" s="14" t="s">
        <v>13</v>
      </c>
      <c r="F17" s="15">
        <v>200000</v>
      </c>
      <c r="G17" s="38">
        <v>0</v>
      </c>
    </row>
    <row r="18" spans="1:7" x14ac:dyDescent="0.25">
      <c r="A18" s="72"/>
      <c r="B18" s="74"/>
      <c r="C18" s="12">
        <v>422</v>
      </c>
      <c r="D18" s="13" t="s">
        <v>60</v>
      </c>
      <c r="E18" s="14" t="s">
        <v>13</v>
      </c>
      <c r="F18" s="15">
        <v>18000</v>
      </c>
      <c r="G18" s="38">
        <v>0</v>
      </c>
    </row>
    <row r="19" spans="1:7" x14ac:dyDescent="0.25">
      <c r="A19" s="72"/>
      <c r="B19" s="74"/>
      <c r="C19" s="12">
        <v>423</v>
      </c>
      <c r="D19" s="13" t="s">
        <v>2</v>
      </c>
      <c r="E19" s="14" t="s">
        <v>11</v>
      </c>
      <c r="F19" s="15">
        <v>5740000</v>
      </c>
      <c r="G19" s="38">
        <v>2508681.38</v>
      </c>
    </row>
    <row r="20" spans="1:7" x14ac:dyDescent="0.25">
      <c r="A20" s="72"/>
      <c r="B20" s="74"/>
      <c r="C20" s="12">
        <v>423</v>
      </c>
      <c r="D20" s="13" t="s">
        <v>60</v>
      </c>
      <c r="E20" s="14" t="s">
        <v>11</v>
      </c>
      <c r="F20" s="15">
        <v>256000</v>
      </c>
      <c r="G20" s="38">
        <v>0</v>
      </c>
    </row>
    <row r="21" spans="1:7" x14ac:dyDescent="0.25">
      <c r="A21" s="72"/>
      <c r="B21" s="74"/>
      <c r="C21" s="12">
        <v>465</v>
      </c>
      <c r="D21" s="13" t="s">
        <v>60</v>
      </c>
      <c r="E21" s="14" t="s">
        <v>61</v>
      </c>
      <c r="F21" s="15">
        <v>200000</v>
      </c>
      <c r="G21" s="38">
        <v>0</v>
      </c>
    </row>
    <row r="22" spans="1:7" x14ac:dyDescent="0.25">
      <c r="A22" s="72"/>
      <c r="B22" s="74"/>
      <c r="C22" s="12">
        <v>512</v>
      </c>
      <c r="D22" s="13" t="s">
        <v>5</v>
      </c>
      <c r="E22" s="14" t="s">
        <v>40</v>
      </c>
      <c r="F22" s="15">
        <v>40000</v>
      </c>
      <c r="G22" s="38">
        <v>0</v>
      </c>
    </row>
    <row r="23" spans="1:7" x14ac:dyDescent="0.25">
      <c r="A23" s="72" t="s">
        <v>64</v>
      </c>
      <c r="B23" s="74" t="s">
        <v>65</v>
      </c>
      <c r="C23" s="76" t="s">
        <v>67</v>
      </c>
      <c r="D23" s="76"/>
      <c r="E23" s="76"/>
      <c r="F23" s="20">
        <f>F24+F25+F26+F27+F28+F29+F30+F31+F32+F33+F34+F35</f>
        <v>100306000</v>
      </c>
      <c r="G23" s="37">
        <f>G24+G25+G26+G27+G28+G29+G30+G31+G32+G33+G34+G35</f>
        <v>65053853.779999994</v>
      </c>
    </row>
    <row r="24" spans="1:7" ht="27" customHeight="1" x14ac:dyDescent="0.25">
      <c r="A24" s="72"/>
      <c r="B24" s="74"/>
      <c r="C24" s="12">
        <v>411</v>
      </c>
      <c r="D24" s="13" t="s">
        <v>2</v>
      </c>
      <c r="E24" s="14" t="s">
        <v>7</v>
      </c>
      <c r="F24" s="15">
        <v>42107000</v>
      </c>
      <c r="G24" s="38">
        <v>34692271.299999997</v>
      </c>
    </row>
    <row r="25" spans="1:7" ht="26.25" x14ac:dyDescent="0.25">
      <c r="A25" s="72"/>
      <c r="B25" s="74"/>
      <c r="C25" s="12">
        <v>412</v>
      </c>
      <c r="D25" s="13" t="s">
        <v>2</v>
      </c>
      <c r="E25" s="14" t="s">
        <v>8</v>
      </c>
      <c r="F25" s="15">
        <v>8283000</v>
      </c>
      <c r="G25" s="38">
        <v>6209916.5700000003</v>
      </c>
    </row>
    <row r="26" spans="1:7" ht="17.25" customHeight="1" x14ac:dyDescent="0.25">
      <c r="A26" s="72"/>
      <c r="B26" s="74"/>
      <c r="C26" s="12">
        <v>414</v>
      </c>
      <c r="D26" s="13" t="s">
        <v>2</v>
      </c>
      <c r="E26" s="14" t="s">
        <v>9</v>
      </c>
      <c r="F26" s="15">
        <v>800000</v>
      </c>
      <c r="G26" s="38">
        <v>169477.28</v>
      </c>
    </row>
    <row r="27" spans="1:7" ht="15.75" customHeight="1" x14ac:dyDescent="0.25">
      <c r="A27" s="72"/>
      <c r="B27" s="74"/>
      <c r="C27" s="12">
        <v>415</v>
      </c>
      <c r="D27" s="13" t="s">
        <v>2</v>
      </c>
      <c r="E27" s="14" t="s">
        <v>12</v>
      </c>
      <c r="F27" s="15">
        <v>2021000</v>
      </c>
      <c r="G27" s="38">
        <v>1229662.98</v>
      </c>
    </row>
    <row r="28" spans="1:7" ht="15.75" customHeight="1" x14ac:dyDescent="0.25">
      <c r="A28" s="72"/>
      <c r="B28" s="74"/>
      <c r="C28" s="12">
        <v>421</v>
      </c>
      <c r="D28" s="13" t="s">
        <v>2</v>
      </c>
      <c r="E28" s="14" t="s">
        <v>26</v>
      </c>
      <c r="F28" s="15">
        <v>220000</v>
      </c>
      <c r="G28" s="38">
        <v>117654.81</v>
      </c>
    </row>
    <row r="29" spans="1:7" ht="14.25" customHeight="1" x14ac:dyDescent="0.25">
      <c r="A29" s="72"/>
      <c r="B29" s="74"/>
      <c r="C29" s="12">
        <v>422</v>
      </c>
      <c r="D29" s="13" t="s">
        <v>2</v>
      </c>
      <c r="E29" s="14" t="s">
        <v>13</v>
      </c>
      <c r="F29" s="6">
        <v>2562000</v>
      </c>
      <c r="G29" s="38">
        <v>2557259.89</v>
      </c>
    </row>
    <row r="30" spans="1:7" x14ac:dyDescent="0.25">
      <c r="A30" s="72"/>
      <c r="B30" s="74"/>
      <c r="C30" s="12">
        <v>423</v>
      </c>
      <c r="D30" s="13" t="s">
        <v>2</v>
      </c>
      <c r="E30" s="14" t="s">
        <v>11</v>
      </c>
      <c r="F30" s="15">
        <v>11185000</v>
      </c>
      <c r="G30" s="38">
        <v>3199178.91</v>
      </c>
    </row>
    <row r="31" spans="1:7" x14ac:dyDescent="0.25">
      <c r="A31" s="72"/>
      <c r="B31" s="74"/>
      <c r="C31" s="12">
        <v>424</v>
      </c>
      <c r="D31" s="13" t="s">
        <v>2</v>
      </c>
      <c r="E31" s="14" t="s">
        <v>46</v>
      </c>
      <c r="F31" s="15">
        <v>22038000</v>
      </c>
      <c r="G31" s="38">
        <v>8299789.21</v>
      </c>
    </row>
    <row r="32" spans="1:7" x14ac:dyDescent="0.25">
      <c r="A32" s="72"/>
      <c r="B32" s="74"/>
      <c r="C32" s="12">
        <v>425</v>
      </c>
      <c r="D32" s="13" t="s">
        <v>2</v>
      </c>
      <c r="E32" s="14" t="s">
        <v>30</v>
      </c>
      <c r="F32" s="7">
        <v>935000</v>
      </c>
      <c r="G32" s="38">
        <v>154842.35999999999</v>
      </c>
    </row>
    <row r="33" spans="1:7" x14ac:dyDescent="0.25">
      <c r="A33" s="72"/>
      <c r="B33" s="74"/>
      <c r="C33" s="12">
        <v>426</v>
      </c>
      <c r="D33" s="13" t="s">
        <v>2</v>
      </c>
      <c r="E33" s="14" t="s">
        <v>32</v>
      </c>
      <c r="F33" s="7">
        <v>2255000</v>
      </c>
      <c r="G33" s="38">
        <v>1595860.47</v>
      </c>
    </row>
    <row r="34" spans="1:7" ht="17.25" customHeight="1" x14ac:dyDescent="0.25">
      <c r="A34" s="72"/>
      <c r="B34" s="74"/>
      <c r="C34" s="12">
        <v>482</v>
      </c>
      <c r="D34" s="13" t="s">
        <v>2</v>
      </c>
      <c r="E34" s="14" t="s">
        <v>36</v>
      </c>
      <c r="F34" s="7">
        <v>200000</v>
      </c>
      <c r="G34" s="38">
        <v>194100</v>
      </c>
    </row>
    <row r="35" spans="1:7" x14ac:dyDescent="0.25">
      <c r="A35" s="72"/>
      <c r="B35" s="74"/>
      <c r="C35" s="12">
        <v>512</v>
      </c>
      <c r="D35" s="13" t="s">
        <v>2</v>
      </c>
      <c r="E35" s="14" t="s">
        <v>40</v>
      </c>
      <c r="F35" s="7">
        <v>7700000</v>
      </c>
      <c r="G35" s="38">
        <v>6633840</v>
      </c>
    </row>
    <row r="36" spans="1:7" x14ac:dyDescent="0.25">
      <c r="A36" s="72" t="s">
        <v>68</v>
      </c>
      <c r="B36" s="74" t="s">
        <v>69</v>
      </c>
      <c r="C36" s="76" t="s">
        <v>70</v>
      </c>
      <c r="D36" s="76"/>
      <c r="E36" s="76"/>
      <c r="F36" s="20">
        <f>F37+F38+F39+F40+F41+F42+F43</f>
        <v>16235000</v>
      </c>
      <c r="G36" s="37">
        <f>G37+G38+G39+G40+G41+G42+G43</f>
        <v>8439158.7599999998</v>
      </c>
    </row>
    <row r="37" spans="1:7" ht="27.75" customHeight="1" x14ac:dyDescent="0.25">
      <c r="A37" s="72"/>
      <c r="B37" s="74"/>
      <c r="C37" s="16">
        <v>411</v>
      </c>
      <c r="D37" s="13" t="s">
        <v>2</v>
      </c>
      <c r="E37" s="14" t="s">
        <v>7</v>
      </c>
      <c r="F37" s="15">
        <v>3992000</v>
      </c>
      <c r="G37" s="39">
        <v>2961927.7</v>
      </c>
    </row>
    <row r="38" spans="1:7" ht="26.25" customHeight="1" x14ac:dyDescent="0.25">
      <c r="A38" s="72"/>
      <c r="B38" s="74"/>
      <c r="C38" s="16">
        <v>412</v>
      </c>
      <c r="D38" s="13" t="s">
        <v>2</v>
      </c>
      <c r="E38" s="14" t="s">
        <v>8</v>
      </c>
      <c r="F38" s="15">
        <v>798000</v>
      </c>
      <c r="G38" s="39">
        <v>530185</v>
      </c>
    </row>
    <row r="39" spans="1:7" ht="16.5" customHeight="1" x14ac:dyDescent="0.25">
      <c r="A39" s="72"/>
      <c r="B39" s="74"/>
      <c r="C39" s="16">
        <v>414</v>
      </c>
      <c r="D39" s="13" t="s">
        <v>2</v>
      </c>
      <c r="E39" s="14" t="s">
        <v>9</v>
      </c>
      <c r="F39" s="15">
        <v>200000</v>
      </c>
      <c r="G39" s="39">
        <v>0</v>
      </c>
    </row>
    <row r="40" spans="1:7" ht="15.75" customHeight="1" x14ac:dyDescent="0.25">
      <c r="A40" s="72"/>
      <c r="B40" s="74"/>
      <c r="C40" s="16">
        <v>415</v>
      </c>
      <c r="D40" s="13" t="s">
        <v>2</v>
      </c>
      <c r="E40" s="14" t="s">
        <v>12</v>
      </c>
      <c r="F40" s="15">
        <v>150000</v>
      </c>
      <c r="G40" s="39">
        <v>68915</v>
      </c>
    </row>
    <row r="41" spans="1:7" ht="15.75" customHeight="1" x14ac:dyDescent="0.25">
      <c r="A41" s="72"/>
      <c r="B41" s="74"/>
      <c r="C41" s="12">
        <v>422</v>
      </c>
      <c r="D41" s="13" t="s">
        <v>2</v>
      </c>
      <c r="E41" s="14" t="s">
        <v>13</v>
      </c>
      <c r="F41" s="15">
        <v>495000</v>
      </c>
      <c r="G41" s="39">
        <v>204611.06</v>
      </c>
    </row>
    <row r="42" spans="1:7" x14ac:dyDescent="0.25">
      <c r="A42" s="72"/>
      <c r="B42" s="74"/>
      <c r="C42" s="16">
        <v>423</v>
      </c>
      <c r="D42" s="13" t="s">
        <v>2</v>
      </c>
      <c r="E42" s="14" t="s">
        <v>11</v>
      </c>
      <c r="F42" s="15">
        <v>7600000</v>
      </c>
      <c r="G42" s="39">
        <v>4673520</v>
      </c>
    </row>
    <row r="43" spans="1:7" x14ac:dyDescent="0.25">
      <c r="A43" s="72"/>
      <c r="B43" s="74"/>
      <c r="C43" s="12">
        <v>424</v>
      </c>
      <c r="D43" s="13" t="s">
        <v>2</v>
      </c>
      <c r="E43" s="14" t="s">
        <v>46</v>
      </c>
      <c r="F43" s="6">
        <v>3000000</v>
      </c>
      <c r="G43" s="40">
        <v>0</v>
      </c>
    </row>
    <row r="44" spans="1:7" x14ac:dyDescent="0.25">
      <c r="A44" s="72" t="s">
        <v>71</v>
      </c>
      <c r="B44" s="74" t="s">
        <v>16</v>
      </c>
      <c r="C44" s="76" t="s">
        <v>72</v>
      </c>
      <c r="D44" s="76"/>
      <c r="E44" s="76"/>
      <c r="F44" s="6">
        <f>F45+F46+F47+F48+F49+F50+F51+F52+F53+F54+F55+F56+F57+F58+F59+F60+F61+F62</f>
        <v>104160000</v>
      </c>
      <c r="G44" s="40">
        <f>G45+G46+G47+G48+G49+G50+G51+G52+G53+G54+G55+G56+G57+G58+G59+G60+G61+G62</f>
        <v>78138483.839999989</v>
      </c>
    </row>
    <row r="45" spans="1:7" ht="26.25" x14ac:dyDescent="0.25">
      <c r="A45" s="72"/>
      <c r="B45" s="74"/>
      <c r="C45" s="17" t="s">
        <v>17</v>
      </c>
      <c r="D45" s="13" t="s">
        <v>2</v>
      </c>
      <c r="E45" s="18" t="s">
        <v>7</v>
      </c>
      <c r="F45" s="15">
        <v>44461000</v>
      </c>
      <c r="G45" s="38">
        <v>39099759.649999999</v>
      </c>
    </row>
    <row r="46" spans="1:7" ht="26.25" x14ac:dyDescent="0.25">
      <c r="A46" s="72"/>
      <c r="B46" s="74"/>
      <c r="C46" s="17" t="s">
        <v>18</v>
      </c>
      <c r="D46" s="13" t="s">
        <v>2</v>
      </c>
      <c r="E46" s="18" t="s">
        <v>8</v>
      </c>
      <c r="F46" s="15">
        <v>8812000</v>
      </c>
      <c r="G46" s="38">
        <v>7019115.9800000004</v>
      </c>
    </row>
    <row r="47" spans="1:7" x14ac:dyDescent="0.25">
      <c r="A47" s="72"/>
      <c r="B47" s="74"/>
      <c r="C47" s="17" t="s">
        <v>19</v>
      </c>
      <c r="D47" s="13" t="s">
        <v>2</v>
      </c>
      <c r="E47" s="18" t="s">
        <v>20</v>
      </c>
      <c r="F47" s="15">
        <v>220000</v>
      </c>
      <c r="G47" s="38">
        <v>78000</v>
      </c>
    </row>
    <row r="48" spans="1:7" ht="15.75" customHeight="1" x14ac:dyDescent="0.25">
      <c r="A48" s="72"/>
      <c r="B48" s="74"/>
      <c r="C48" s="17" t="s">
        <v>21</v>
      </c>
      <c r="D48" s="13" t="s">
        <v>2</v>
      </c>
      <c r="E48" s="18" t="s">
        <v>9</v>
      </c>
      <c r="F48" s="15">
        <v>1600000</v>
      </c>
      <c r="G48" s="38">
        <v>1344467.71</v>
      </c>
    </row>
    <row r="49" spans="1:7" x14ac:dyDescent="0.25">
      <c r="A49" s="72"/>
      <c r="B49" s="74"/>
      <c r="C49" s="17" t="s">
        <v>22</v>
      </c>
      <c r="D49" s="13" t="s">
        <v>2</v>
      </c>
      <c r="E49" s="18" t="s">
        <v>12</v>
      </c>
      <c r="F49" s="15">
        <v>2420000</v>
      </c>
      <c r="G49" s="38">
        <v>1501009.09</v>
      </c>
    </row>
    <row r="50" spans="1:7" ht="26.25" x14ac:dyDescent="0.25">
      <c r="A50" s="72"/>
      <c r="B50" s="74"/>
      <c r="C50" s="17" t="s">
        <v>23</v>
      </c>
      <c r="D50" s="13" t="s">
        <v>2</v>
      </c>
      <c r="E50" s="18" t="s">
        <v>24</v>
      </c>
      <c r="F50" s="15">
        <v>380000</v>
      </c>
      <c r="G50" s="38">
        <v>364601</v>
      </c>
    </row>
    <row r="51" spans="1:7" x14ac:dyDescent="0.25">
      <c r="A51" s="72"/>
      <c r="B51" s="74"/>
      <c r="C51" s="17" t="s">
        <v>25</v>
      </c>
      <c r="D51" s="13" t="s">
        <v>2</v>
      </c>
      <c r="E51" s="18" t="s">
        <v>26</v>
      </c>
      <c r="F51" s="15">
        <v>5780000</v>
      </c>
      <c r="G51" s="38">
        <v>1875698.97</v>
      </c>
    </row>
    <row r="52" spans="1:7" x14ac:dyDescent="0.25">
      <c r="A52" s="72"/>
      <c r="B52" s="74"/>
      <c r="C52" s="17" t="s">
        <v>27</v>
      </c>
      <c r="D52" s="13" t="s">
        <v>2</v>
      </c>
      <c r="E52" s="18" t="s">
        <v>13</v>
      </c>
      <c r="F52" s="6">
        <v>2300000</v>
      </c>
      <c r="G52" s="38">
        <v>1083880.6000000001</v>
      </c>
    </row>
    <row r="53" spans="1:7" x14ac:dyDescent="0.25">
      <c r="A53" s="72"/>
      <c r="B53" s="74"/>
      <c r="C53" s="17" t="s">
        <v>28</v>
      </c>
      <c r="D53" s="13" t="s">
        <v>2</v>
      </c>
      <c r="E53" s="18" t="s">
        <v>14</v>
      </c>
      <c r="F53" s="6">
        <v>15773000</v>
      </c>
      <c r="G53" s="38">
        <v>12466767.41</v>
      </c>
    </row>
    <row r="54" spans="1:7" x14ac:dyDescent="0.25">
      <c r="A54" s="72"/>
      <c r="B54" s="74"/>
      <c r="C54" s="17" t="s">
        <v>45</v>
      </c>
      <c r="D54" s="13" t="s">
        <v>2</v>
      </c>
      <c r="E54" s="18" t="s">
        <v>46</v>
      </c>
      <c r="F54" s="6">
        <v>991000</v>
      </c>
      <c r="G54" s="38">
        <v>99900</v>
      </c>
    </row>
    <row r="55" spans="1:7" s="2" customFormat="1" x14ac:dyDescent="0.25">
      <c r="A55" s="72"/>
      <c r="B55" s="74"/>
      <c r="C55" s="17" t="s">
        <v>29</v>
      </c>
      <c r="D55" s="13" t="s">
        <v>2</v>
      </c>
      <c r="E55" s="18" t="s">
        <v>30</v>
      </c>
      <c r="F55" s="15">
        <v>2898000</v>
      </c>
      <c r="G55" s="38">
        <v>708635.12</v>
      </c>
    </row>
    <row r="56" spans="1:7" x14ac:dyDescent="0.25">
      <c r="A56" s="72"/>
      <c r="B56" s="74"/>
      <c r="C56" s="17" t="s">
        <v>31</v>
      </c>
      <c r="D56" s="13" t="s">
        <v>2</v>
      </c>
      <c r="E56" s="18" t="s">
        <v>32</v>
      </c>
      <c r="F56" s="15">
        <v>3775000</v>
      </c>
      <c r="G56" s="38">
        <v>1591664.6</v>
      </c>
    </row>
    <row r="57" spans="1:7" ht="26.25" x14ac:dyDescent="0.25">
      <c r="A57" s="72"/>
      <c r="B57" s="74"/>
      <c r="C57" s="19" t="s">
        <v>33</v>
      </c>
      <c r="D57" s="13" t="s">
        <v>2</v>
      </c>
      <c r="E57" s="18" t="s">
        <v>34</v>
      </c>
      <c r="F57" s="15">
        <v>5500000</v>
      </c>
      <c r="G57" s="38">
        <v>4864834.46</v>
      </c>
    </row>
    <row r="58" spans="1:7" ht="18.75" customHeight="1" x14ac:dyDescent="0.25">
      <c r="A58" s="72"/>
      <c r="B58" s="74"/>
      <c r="C58" s="19" t="s">
        <v>35</v>
      </c>
      <c r="D58" s="13" t="s">
        <v>2</v>
      </c>
      <c r="E58" s="18" t="s">
        <v>36</v>
      </c>
      <c r="F58" s="15">
        <v>100000</v>
      </c>
      <c r="G58" s="38">
        <v>16000</v>
      </c>
    </row>
    <row r="59" spans="1:7" ht="26.25" customHeight="1" x14ac:dyDescent="0.25">
      <c r="A59" s="72"/>
      <c r="B59" s="74"/>
      <c r="C59" s="19" t="s">
        <v>37</v>
      </c>
      <c r="D59" s="13" t="s">
        <v>2</v>
      </c>
      <c r="E59" s="18" t="s">
        <v>38</v>
      </c>
      <c r="F59" s="15">
        <v>800000</v>
      </c>
      <c r="G59" s="38">
        <v>186000</v>
      </c>
    </row>
    <row r="60" spans="1:7" ht="39" x14ac:dyDescent="0.25">
      <c r="A60" s="72"/>
      <c r="B60" s="74"/>
      <c r="C60" s="19" t="s">
        <v>47</v>
      </c>
      <c r="D60" s="13" t="s">
        <v>2</v>
      </c>
      <c r="E60" s="18" t="s">
        <v>48</v>
      </c>
      <c r="F60" s="15">
        <v>200000</v>
      </c>
      <c r="G60" s="38">
        <v>0</v>
      </c>
    </row>
    <row r="61" spans="1:7" x14ac:dyDescent="0.25">
      <c r="A61" s="72"/>
      <c r="B61" s="74"/>
      <c r="C61" s="19" t="s">
        <v>39</v>
      </c>
      <c r="D61" s="13" t="s">
        <v>2</v>
      </c>
      <c r="E61" s="18" t="s">
        <v>40</v>
      </c>
      <c r="F61" s="15">
        <v>7550000</v>
      </c>
      <c r="G61" s="38">
        <v>5262941.25</v>
      </c>
    </row>
    <row r="62" spans="1:7" ht="16.5" customHeight="1" x14ac:dyDescent="0.25">
      <c r="A62" s="72"/>
      <c r="B62" s="74"/>
      <c r="C62" s="19" t="s">
        <v>41</v>
      </c>
      <c r="D62" s="13" t="s">
        <v>2</v>
      </c>
      <c r="E62" s="18" t="s">
        <v>42</v>
      </c>
      <c r="F62" s="15">
        <v>600000</v>
      </c>
      <c r="G62" s="38">
        <v>575208</v>
      </c>
    </row>
    <row r="63" spans="1:7" ht="18" customHeight="1" x14ac:dyDescent="0.25">
      <c r="A63" s="72" t="s">
        <v>125</v>
      </c>
      <c r="B63" s="74" t="s">
        <v>129</v>
      </c>
      <c r="C63" s="76" t="s">
        <v>136</v>
      </c>
      <c r="D63" s="76"/>
      <c r="E63" s="76"/>
      <c r="F63" s="15">
        <v>18425030</v>
      </c>
      <c r="G63" s="38">
        <v>0</v>
      </c>
    </row>
    <row r="64" spans="1:7" ht="51.75" x14ac:dyDescent="0.25">
      <c r="A64" s="72"/>
      <c r="B64" s="74"/>
      <c r="C64" s="19" t="s">
        <v>133</v>
      </c>
      <c r="D64" s="13" t="s">
        <v>2</v>
      </c>
      <c r="E64" s="18" t="s">
        <v>134</v>
      </c>
      <c r="F64" s="15">
        <v>18425030</v>
      </c>
      <c r="G64" s="38">
        <v>0</v>
      </c>
    </row>
    <row r="65" spans="1:7" ht="15.75" customHeight="1" x14ac:dyDescent="0.25">
      <c r="A65" s="72" t="s">
        <v>126</v>
      </c>
      <c r="B65" s="74" t="s">
        <v>130</v>
      </c>
      <c r="C65" s="76" t="s">
        <v>135</v>
      </c>
      <c r="D65" s="76"/>
      <c r="E65" s="76"/>
      <c r="F65" s="15">
        <f>F66</f>
        <v>1236503</v>
      </c>
      <c r="G65" s="38">
        <f>G66</f>
        <v>0</v>
      </c>
    </row>
    <row r="66" spans="1:7" ht="51.75" x14ac:dyDescent="0.25">
      <c r="A66" s="72"/>
      <c r="B66" s="74"/>
      <c r="C66" s="19" t="s">
        <v>133</v>
      </c>
      <c r="D66" s="13" t="s">
        <v>2</v>
      </c>
      <c r="E66" s="18" t="s">
        <v>134</v>
      </c>
      <c r="F66" s="15">
        <v>1236503</v>
      </c>
      <c r="G66" s="38">
        <v>0</v>
      </c>
    </row>
    <row r="67" spans="1:7" ht="15" customHeight="1" x14ac:dyDescent="0.25">
      <c r="A67" s="72" t="s">
        <v>127</v>
      </c>
      <c r="B67" s="74" t="s">
        <v>131</v>
      </c>
      <c r="C67" s="76" t="s">
        <v>137</v>
      </c>
      <c r="D67" s="76"/>
      <c r="E67" s="76"/>
      <c r="F67" s="15">
        <f>F68</f>
        <v>15086146</v>
      </c>
      <c r="G67" s="38">
        <f>G68</f>
        <v>0</v>
      </c>
    </row>
    <row r="68" spans="1:7" ht="52.5" customHeight="1" x14ac:dyDescent="0.25">
      <c r="A68" s="72"/>
      <c r="B68" s="74"/>
      <c r="C68" s="19" t="s">
        <v>133</v>
      </c>
      <c r="D68" s="13" t="s">
        <v>2</v>
      </c>
      <c r="E68" s="18" t="s">
        <v>134</v>
      </c>
      <c r="F68" s="15">
        <v>15086146</v>
      </c>
      <c r="G68" s="38">
        <v>0</v>
      </c>
    </row>
    <row r="69" spans="1:7" ht="18.75" customHeight="1" x14ac:dyDescent="0.25">
      <c r="A69" s="72" t="s">
        <v>128</v>
      </c>
      <c r="B69" s="74" t="s">
        <v>132</v>
      </c>
      <c r="C69" s="76" t="s">
        <v>138</v>
      </c>
      <c r="D69" s="76"/>
      <c r="E69" s="76"/>
      <c r="F69" s="15">
        <f>F70</f>
        <v>32581921</v>
      </c>
      <c r="G69" s="38">
        <f>G70</f>
        <v>0</v>
      </c>
    </row>
    <row r="70" spans="1:7" ht="50.25" customHeight="1" x14ac:dyDescent="0.25">
      <c r="A70" s="72"/>
      <c r="B70" s="74"/>
      <c r="C70" s="19" t="s">
        <v>133</v>
      </c>
      <c r="D70" s="13" t="s">
        <v>2</v>
      </c>
      <c r="E70" s="18" t="s">
        <v>134</v>
      </c>
      <c r="F70" s="15">
        <v>32581921</v>
      </c>
      <c r="G70" s="38">
        <v>0</v>
      </c>
    </row>
    <row r="71" spans="1:7" x14ac:dyDescent="0.25">
      <c r="A71" s="88">
        <v>4001</v>
      </c>
      <c r="B71" s="74" t="s">
        <v>73</v>
      </c>
      <c r="C71" s="76" t="s">
        <v>74</v>
      </c>
      <c r="D71" s="76"/>
      <c r="E71" s="76"/>
      <c r="F71" s="15">
        <f>F72</f>
        <v>3300000</v>
      </c>
      <c r="G71" s="38">
        <f>G72</f>
        <v>2325000</v>
      </c>
    </row>
    <row r="72" spans="1:7" x14ac:dyDescent="0.25">
      <c r="A72" s="88"/>
      <c r="B72" s="74"/>
      <c r="C72" s="19" t="s">
        <v>28</v>
      </c>
      <c r="D72" s="13" t="s">
        <v>2</v>
      </c>
      <c r="E72" s="18" t="s">
        <v>11</v>
      </c>
      <c r="F72" s="15">
        <v>3300000</v>
      </c>
      <c r="G72" s="38">
        <v>2325000</v>
      </c>
    </row>
    <row r="73" spans="1:7" ht="15" customHeight="1" x14ac:dyDescent="0.25">
      <c r="A73" s="77">
        <v>4002</v>
      </c>
      <c r="B73" s="97" t="s">
        <v>75</v>
      </c>
      <c r="C73" s="76" t="s">
        <v>87</v>
      </c>
      <c r="D73" s="76"/>
      <c r="E73" s="76"/>
      <c r="F73" s="15">
        <f>F74+F77</f>
        <v>49247000</v>
      </c>
      <c r="G73" s="39">
        <f>G74+G77</f>
        <v>1098169.74</v>
      </c>
    </row>
    <row r="74" spans="1:7" x14ac:dyDescent="0.25">
      <c r="A74" s="78"/>
      <c r="B74" s="98"/>
      <c r="C74" s="19"/>
      <c r="D74" s="13" t="s">
        <v>2</v>
      </c>
      <c r="E74" s="18" t="s">
        <v>44</v>
      </c>
      <c r="F74" s="15">
        <f>+F75+F76</f>
        <v>4921000</v>
      </c>
      <c r="G74" s="38">
        <f>G76+G75</f>
        <v>1098169.74</v>
      </c>
    </row>
    <row r="75" spans="1:7" x14ac:dyDescent="0.25">
      <c r="A75" s="78"/>
      <c r="B75" s="98"/>
      <c r="C75" s="19" t="s">
        <v>28</v>
      </c>
      <c r="D75" s="13" t="s">
        <v>2</v>
      </c>
      <c r="E75" s="52" t="s">
        <v>14</v>
      </c>
      <c r="F75" s="15">
        <v>4433000</v>
      </c>
      <c r="G75" s="38">
        <v>1098169.74</v>
      </c>
    </row>
    <row r="76" spans="1:7" ht="39" x14ac:dyDescent="0.25">
      <c r="A76" s="78"/>
      <c r="B76" s="98"/>
      <c r="C76" s="19" t="s">
        <v>47</v>
      </c>
      <c r="D76" s="13" t="s">
        <v>2</v>
      </c>
      <c r="E76" s="52" t="s">
        <v>48</v>
      </c>
      <c r="F76" s="15">
        <v>488000</v>
      </c>
      <c r="G76" s="38">
        <v>0</v>
      </c>
    </row>
    <row r="77" spans="1:7" x14ac:dyDescent="0.25">
      <c r="A77" s="79"/>
      <c r="B77" s="99"/>
      <c r="C77" s="19"/>
      <c r="D77" s="13" t="s">
        <v>43</v>
      </c>
      <c r="E77" s="52" t="s">
        <v>49</v>
      </c>
      <c r="F77" s="15">
        <v>44326000</v>
      </c>
      <c r="G77" s="38">
        <v>0</v>
      </c>
    </row>
    <row r="78" spans="1:7" ht="15" customHeight="1" x14ac:dyDescent="0.25">
      <c r="A78" s="88">
        <v>4005</v>
      </c>
      <c r="B78" s="74" t="s">
        <v>76</v>
      </c>
      <c r="C78" s="76" t="s">
        <v>93</v>
      </c>
      <c r="D78" s="76"/>
      <c r="E78" s="76"/>
      <c r="F78" s="15">
        <f>F79</f>
        <v>45000000</v>
      </c>
      <c r="G78" s="38">
        <f>G79</f>
        <v>14974107.720000001</v>
      </c>
    </row>
    <row r="79" spans="1:7" ht="26.25" x14ac:dyDescent="0.25">
      <c r="A79" s="88"/>
      <c r="B79" s="74"/>
      <c r="C79" s="19" t="s">
        <v>77</v>
      </c>
      <c r="D79" s="53" t="s">
        <v>5</v>
      </c>
      <c r="E79" s="52" t="s">
        <v>15</v>
      </c>
      <c r="F79" s="15">
        <v>45000000</v>
      </c>
      <c r="G79" s="38">
        <v>14974107.720000001</v>
      </c>
    </row>
    <row r="80" spans="1:7" ht="15" customHeight="1" x14ac:dyDescent="0.25">
      <c r="A80" s="88">
        <v>4006</v>
      </c>
      <c r="B80" s="74" t="s">
        <v>78</v>
      </c>
      <c r="C80" s="76" t="s">
        <v>92</v>
      </c>
      <c r="D80" s="76"/>
      <c r="E80" s="76"/>
      <c r="F80" s="15">
        <f>F81</f>
        <v>10000000</v>
      </c>
      <c r="G80" s="39">
        <f>G81</f>
        <v>243044.2</v>
      </c>
    </row>
    <row r="81" spans="1:7" ht="21" customHeight="1" x14ac:dyDescent="0.25">
      <c r="A81" s="88"/>
      <c r="B81" s="74"/>
      <c r="C81" s="19" t="s">
        <v>28</v>
      </c>
      <c r="D81" s="53" t="s">
        <v>56</v>
      </c>
      <c r="E81" s="52" t="s">
        <v>14</v>
      </c>
      <c r="F81" s="15">
        <v>10000000</v>
      </c>
      <c r="G81" s="38">
        <v>243044.2</v>
      </c>
    </row>
    <row r="82" spans="1:7" x14ac:dyDescent="0.25">
      <c r="A82" s="77">
        <v>7026</v>
      </c>
      <c r="B82" s="97" t="s">
        <v>79</v>
      </c>
      <c r="C82" s="76" t="s">
        <v>94</v>
      </c>
      <c r="D82" s="76"/>
      <c r="E82" s="76"/>
      <c r="F82" s="15">
        <f>F83+F86</f>
        <v>73932000</v>
      </c>
      <c r="G82" s="39">
        <v>0</v>
      </c>
    </row>
    <row r="83" spans="1:7" x14ac:dyDescent="0.25">
      <c r="A83" s="78"/>
      <c r="B83" s="98"/>
      <c r="C83" s="19"/>
      <c r="D83" s="13" t="s">
        <v>2</v>
      </c>
      <c r="E83" s="18" t="s">
        <v>44</v>
      </c>
      <c r="F83" s="15">
        <f>F84+F85</f>
        <v>8052000</v>
      </c>
      <c r="G83" s="39">
        <v>0</v>
      </c>
    </row>
    <row r="84" spans="1:7" x14ac:dyDescent="0.25">
      <c r="A84" s="78"/>
      <c r="B84" s="98"/>
      <c r="C84" s="19" t="s">
        <v>28</v>
      </c>
      <c r="D84" s="53" t="s">
        <v>2</v>
      </c>
      <c r="E84" s="52" t="s">
        <v>14</v>
      </c>
      <c r="F84" s="15">
        <v>7320000</v>
      </c>
      <c r="G84" s="39">
        <v>0</v>
      </c>
    </row>
    <row r="85" spans="1:7" ht="39" x14ac:dyDescent="0.25">
      <c r="A85" s="78"/>
      <c r="B85" s="98"/>
      <c r="C85" s="19" t="s">
        <v>47</v>
      </c>
      <c r="D85" s="53" t="s">
        <v>2</v>
      </c>
      <c r="E85" s="52" t="s">
        <v>48</v>
      </c>
      <c r="F85" s="15">
        <v>732000</v>
      </c>
      <c r="G85" s="39">
        <v>0</v>
      </c>
    </row>
    <row r="86" spans="1:7" x14ac:dyDescent="0.25">
      <c r="A86" s="79"/>
      <c r="B86" s="99"/>
      <c r="C86" s="19"/>
      <c r="D86" s="13" t="s">
        <v>43</v>
      </c>
      <c r="E86" s="52" t="s">
        <v>49</v>
      </c>
      <c r="F86" s="15">
        <v>65880000</v>
      </c>
      <c r="G86" s="39">
        <v>0</v>
      </c>
    </row>
    <row r="87" spans="1:7" x14ac:dyDescent="0.25">
      <c r="A87" s="88" t="s">
        <v>80</v>
      </c>
      <c r="B87" s="89"/>
      <c r="C87" s="89"/>
      <c r="D87" s="89"/>
      <c r="E87" s="89"/>
      <c r="F87" s="24">
        <f>F88+F94+F97</f>
        <v>73050000</v>
      </c>
      <c r="G87" s="43">
        <f>G88+G94+G97</f>
        <v>20907808.91</v>
      </c>
    </row>
    <row r="88" spans="1:7" ht="15" customHeight="1" x14ac:dyDescent="0.25">
      <c r="A88" s="90" t="s">
        <v>81</v>
      </c>
      <c r="B88" s="74" t="s">
        <v>82</v>
      </c>
      <c r="C88" s="76" t="s">
        <v>74</v>
      </c>
      <c r="D88" s="76"/>
      <c r="E88" s="76"/>
      <c r="F88" s="6">
        <f>F89+F90+F91+F92+F93</f>
        <v>25470000</v>
      </c>
      <c r="G88" s="40">
        <f>G89+G90+G91+G92+G93</f>
        <v>3353592.97</v>
      </c>
    </row>
    <row r="89" spans="1:7" x14ac:dyDescent="0.25">
      <c r="A89" s="90"/>
      <c r="B89" s="74"/>
      <c r="C89" s="59" t="s">
        <v>27</v>
      </c>
      <c r="D89" s="65" t="s">
        <v>56</v>
      </c>
      <c r="E89" s="18" t="s">
        <v>13</v>
      </c>
      <c r="F89" s="6">
        <v>150000</v>
      </c>
      <c r="G89" s="38">
        <v>8580</v>
      </c>
    </row>
    <row r="90" spans="1:7" x14ac:dyDescent="0.25">
      <c r="A90" s="90"/>
      <c r="B90" s="74"/>
      <c r="C90" s="60" t="s">
        <v>28</v>
      </c>
      <c r="D90" s="65" t="s">
        <v>2</v>
      </c>
      <c r="E90" s="18" t="s">
        <v>14</v>
      </c>
      <c r="F90" s="6">
        <v>2000000</v>
      </c>
      <c r="G90" s="38">
        <v>838800</v>
      </c>
    </row>
    <row r="91" spans="1:7" ht="15.75" customHeight="1" x14ac:dyDescent="0.25">
      <c r="A91" s="90"/>
      <c r="B91" s="74"/>
      <c r="C91" s="60" t="s">
        <v>28</v>
      </c>
      <c r="D91" s="65" t="s">
        <v>56</v>
      </c>
      <c r="E91" s="18" t="s">
        <v>14</v>
      </c>
      <c r="F91" s="6">
        <v>3000000</v>
      </c>
      <c r="G91" s="38">
        <v>2241018.29</v>
      </c>
    </row>
    <row r="92" spans="1:7" x14ac:dyDescent="0.25">
      <c r="A92" s="90"/>
      <c r="B92" s="74"/>
      <c r="C92" s="60" t="s">
        <v>28</v>
      </c>
      <c r="D92" s="65" t="s">
        <v>60</v>
      </c>
      <c r="E92" s="18" t="s">
        <v>14</v>
      </c>
      <c r="F92" s="6">
        <v>320000</v>
      </c>
      <c r="G92" s="38">
        <v>265194.68</v>
      </c>
    </row>
    <row r="93" spans="1:7" ht="39" x14ac:dyDescent="0.25">
      <c r="A93" s="90"/>
      <c r="B93" s="74"/>
      <c r="C93" s="60" t="s">
        <v>83</v>
      </c>
      <c r="D93" s="65" t="s">
        <v>2</v>
      </c>
      <c r="E93" s="18" t="s">
        <v>84</v>
      </c>
      <c r="F93" s="6">
        <v>20000000</v>
      </c>
      <c r="G93" s="38">
        <v>0</v>
      </c>
    </row>
    <row r="94" spans="1:7" x14ac:dyDescent="0.25">
      <c r="A94" s="90" t="s">
        <v>85</v>
      </c>
      <c r="B94" s="74" t="s">
        <v>86</v>
      </c>
      <c r="C94" s="76" t="s">
        <v>87</v>
      </c>
      <c r="D94" s="76"/>
      <c r="E94" s="76"/>
      <c r="F94" s="6">
        <f>F95+F96</f>
        <v>45000000</v>
      </c>
      <c r="G94" s="40">
        <f>G95+G96</f>
        <v>15333440.050000001</v>
      </c>
    </row>
    <row r="95" spans="1:7" ht="26.25" x14ac:dyDescent="0.25">
      <c r="A95" s="90"/>
      <c r="B95" s="74"/>
      <c r="C95" s="19" t="s">
        <v>33</v>
      </c>
      <c r="D95" s="13" t="s">
        <v>2</v>
      </c>
      <c r="E95" s="18" t="s">
        <v>34</v>
      </c>
      <c r="F95" s="15">
        <v>5000000</v>
      </c>
      <c r="G95" s="38">
        <v>0</v>
      </c>
    </row>
    <row r="96" spans="1:7" ht="33" customHeight="1" x14ac:dyDescent="0.25">
      <c r="A96" s="90"/>
      <c r="B96" s="74"/>
      <c r="C96" s="19" t="s">
        <v>88</v>
      </c>
      <c r="D96" s="13" t="s">
        <v>5</v>
      </c>
      <c r="E96" s="18" t="s">
        <v>89</v>
      </c>
      <c r="F96" s="15">
        <v>40000000</v>
      </c>
      <c r="G96" s="44">
        <v>15333440.050000001</v>
      </c>
    </row>
    <row r="97" spans="1:7" x14ac:dyDescent="0.25">
      <c r="A97" s="90" t="s">
        <v>90</v>
      </c>
      <c r="B97" s="74" t="s">
        <v>91</v>
      </c>
      <c r="C97" s="76" t="s">
        <v>92</v>
      </c>
      <c r="D97" s="76"/>
      <c r="E97" s="76"/>
      <c r="F97" s="6">
        <f>F99+F98</f>
        <v>2580000</v>
      </c>
      <c r="G97" s="40">
        <f>G99+G98</f>
        <v>2220775.89</v>
      </c>
    </row>
    <row r="98" spans="1:7" x14ac:dyDescent="0.25">
      <c r="A98" s="90"/>
      <c r="B98" s="74"/>
      <c r="C98" s="32" t="s">
        <v>27</v>
      </c>
      <c r="D98" s="65" t="s">
        <v>56</v>
      </c>
      <c r="E98" s="18" t="s">
        <v>13</v>
      </c>
      <c r="F98" s="6">
        <v>100000</v>
      </c>
      <c r="G98" s="40">
        <v>64739.21</v>
      </c>
    </row>
    <row r="99" spans="1:7" x14ac:dyDescent="0.25">
      <c r="A99" s="90"/>
      <c r="B99" s="74"/>
      <c r="C99" s="19" t="s">
        <v>28</v>
      </c>
      <c r="D99" s="13" t="s">
        <v>56</v>
      </c>
      <c r="E99" s="18" t="s">
        <v>14</v>
      </c>
      <c r="F99" s="15">
        <v>2480000</v>
      </c>
      <c r="G99" s="38">
        <v>2156036.6800000002</v>
      </c>
    </row>
    <row r="100" spans="1:7" x14ac:dyDescent="0.25">
      <c r="A100" s="83" t="s">
        <v>95</v>
      </c>
      <c r="B100" s="84"/>
      <c r="C100" s="84"/>
      <c r="D100" s="84"/>
      <c r="E100" s="85"/>
      <c r="F100" s="6">
        <f>F101+F117+F119</f>
        <v>5189563000</v>
      </c>
      <c r="G100" s="40">
        <f>G101+G117+G119</f>
        <v>5027634285.79</v>
      </c>
    </row>
    <row r="101" spans="1:7" x14ac:dyDescent="0.25">
      <c r="A101" s="72" t="s">
        <v>63</v>
      </c>
      <c r="B101" s="86" t="s">
        <v>96</v>
      </c>
      <c r="C101" s="89" t="s">
        <v>66</v>
      </c>
      <c r="D101" s="89"/>
      <c r="E101" s="89"/>
      <c r="F101" s="20">
        <f>F102+F103+F104+F105+F106+F107+F108+F109+F110+F111+F112+F113+F115+F116+F114</f>
        <v>540797000</v>
      </c>
      <c r="G101" s="37">
        <f>G102+G103+G104+G105+G106+G107+G108+G109+G110+G111+G112+G113+G115+G116+G114</f>
        <v>521016315.36000001</v>
      </c>
    </row>
    <row r="102" spans="1:7" s="2" customFormat="1" ht="26.25" x14ac:dyDescent="0.25">
      <c r="A102" s="72"/>
      <c r="B102" s="86"/>
      <c r="C102" s="12">
        <v>411</v>
      </c>
      <c r="D102" s="13" t="s">
        <v>2</v>
      </c>
      <c r="E102" s="14" t="s">
        <v>51</v>
      </c>
      <c r="F102" s="6">
        <v>27853000</v>
      </c>
      <c r="G102" s="38">
        <v>21826258.25</v>
      </c>
    </row>
    <row r="103" spans="1:7" s="2" customFormat="1" ht="26.25" x14ac:dyDescent="0.25">
      <c r="A103" s="72"/>
      <c r="B103" s="86"/>
      <c r="C103" s="12">
        <v>412</v>
      </c>
      <c r="D103" s="13" t="s">
        <v>2</v>
      </c>
      <c r="E103" s="14" t="s">
        <v>8</v>
      </c>
      <c r="F103" s="6">
        <v>5526000</v>
      </c>
      <c r="G103" s="38">
        <v>3906900.26</v>
      </c>
    </row>
    <row r="104" spans="1:7" s="2" customFormat="1" x14ac:dyDescent="0.25">
      <c r="A104" s="72"/>
      <c r="B104" s="86"/>
      <c r="C104" s="12">
        <v>413</v>
      </c>
      <c r="D104" s="13" t="s">
        <v>2</v>
      </c>
      <c r="E104" s="14" t="s">
        <v>20</v>
      </c>
      <c r="F104" s="6">
        <v>130000</v>
      </c>
      <c r="G104" s="38">
        <v>12000</v>
      </c>
    </row>
    <row r="105" spans="1:7" s="2" customFormat="1" ht="14.25" customHeight="1" x14ac:dyDescent="0.25">
      <c r="A105" s="72"/>
      <c r="B105" s="86"/>
      <c r="C105" s="12">
        <v>414</v>
      </c>
      <c r="D105" s="13" t="s">
        <v>2</v>
      </c>
      <c r="E105" s="14" t="s">
        <v>9</v>
      </c>
      <c r="F105" s="6">
        <v>900000</v>
      </c>
      <c r="G105" s="38">
        <v>440178.65</v>
      </c>
    </row>
    <row r="106" spans="1:7" s="2" customFormat="1" x14ac:dyDescent="0.25">
      <c r="A106" s="72"/>
      <c r="B106" s="86"/>
      <c r="C106" s="12">
        <v>415</v>
      </c>
      <c r="D106" s="13" t="s">
        <v>2</v>
      </c>
      <c r="E106" s="14" t="s">
        <v>12</v>
      </c>
      <c r="F106" s="6">
        <v>1870000</v>
      </c>
      <c r="G106" s="38">
        <v>1598084</v>
      </c>
    </row>
    <row r="107" spans="1:7" s="2" customFormat="1" ht="26.25" x14ac:dyDescent="0.25">
      <c r="A107" s="72"/>
      <c r="B107" s="86"/>
      <c r="C107" s="12">
        <v>416</v>
      </c>
      <c r="D107" s="13" t="s">
        <v>2</v>
      </c>
      <c r="E107" s="14" t="s">
        <v>24</v>
      </c>
      <c r="F107" s="6">
        <v>260000</v>
      </c>
      <c r="G107" s="38">
        <v>231300.75</v>
      </c>
    </row>
    <row r="108" spans="1:7" s="2" customFormat="1" x14ac:dyDescent="0.25">
      <c r="A108" s="72"/>
      <c r="B108" s="86"/>
      <c r="C108" s="12">
        <v>421</v>
      </c>
      <c r="D108" s="13" t="s">
        <v>2</v>
      </c>
      <c r="E108" s="14" t="s">
        <v>26</v>
      </c>
      <c r="F108" s="6">
        <v>1000000</v>
      </c>
      <c r="G108" s="38">
        <v>282239.86</v>
      </c>
    </row>
    <row r="109" spans="1:7" s="2" customFormat="1" x14ac:dyDescent="0.25">
      <c r="A109" s="72"/>
      <c r="B109" s="86"/>
      <c r="C109" s="12">
        <v>422</v>
      </c>
      <c r="D109" s="13" t="s">
        <v>2</v>
      </c>
      <c r="E109" s="14" t="s">
        <v>13</v>
      </c>
      <c r="F109" s="6">
        <v>1580000</v>
      </c>
      <c r="G109" s="38">
        <v>969303.41</v>
      </c>
    </row>
    <row r="110" spans="1:7" s="2" customFormat="1" x14ac:dyDescent="0.25">
      <c r="A110" s="72"/>
      <c r="B110" s="86"/>
      <c r="C110" s="12">
        <v>423</v>
      </c>
      <c r="D110" s="13" t="s">
        <v>2</v>
      </c>
      <c r="E110" s="14" t="s">
        <v>14</v>
      </c>
      <c r="F110" s="6">
        <v>17352000</v>
      </c>
      <c r="G110" s="38">
        <v>9573512.5700000003</v>
      </c>
    </row>
    <row r="111" spans="1:7" s="2" customFormat="1" x14ac:dyDescent="0.25">
      <c r="A111" s="72"/>
      <c r="B111" s="86"/>
      <c r="C111" s="12">
        <v>424</v>
      </c>
      <c r="D111" s="13" t="s">
        <v>2</v>
      </c>
      <c r="E111" s="14" t="s">
        <v>46</v>
      </c>
      <c r="F111" s="6">
        <v>8900000</v>
      </c>
      <c r="G111" s="38">
        <v>8899992</v>
      </c>
    </row>
    <row r="112" spans="1:7" s="2" customFormat="1" x14ac:dyDescent="0.25">
      <c r="A112" s="72"/>
      <c r="B112" s="86"/>
      <c r="C112" s="12">
        <v>425</v>
      </c>
      <c r="D112" s="13" t="s">
        <v>2</v>
      </c>
      <c r="E112" s="18" t="s">
        <v>30</v>
      </c>
      <c r="F112" s="6">
        <v>625000</v>
      </c>
      <c r="G112" s="38">
        <v>373360.05</v>
      </c>
    </row>
    <row r="113" spans="1:7" s="2" customFormat="1" x14ac:dyDescent="0.25">
      <c r="A113" s="72"/>
      <c r="B113" s="86"/>
      <c r="C113" s="12">
        <v>426</v>
      </c>
      <c r="D113" s="13" t="s">
        <v>2</v>
      </c>
      <c r="E113" s="18" t="s">
        <v>32</v>
      </c>
      <c r="F113" s="6">
        <v>700000</v>
      </c>
      <c r="G113" s="38">
        <v>700000</v>
      </c>
    </row>
    <row r="114" spans="1:7" s="2" customFormat="1" ht="39" x14ac:dyDescent="0.25">
      <c r="A114" s="72"/>
      <c r="B114" s="86"/>
      <c r="C114" s="12" t="s">
        <v>83</v>
      </c>
      <c r="D114" s="65" t="s">
        <v>2</v>
      </c>
      <c r="E114" s="18" t="s">
        <v>84</v>
      </c>
      <c r="F114" s="115">
        <v>473001000</v>
      </c>
      <c r="G114" s="116">
        <v>471978515.56</v>
      </c>
    </row>
    <row r="115" spans="1:7" s="2" customFormat="1" ht="17.25" customHeight="1" x14ac:dyDescent="0.25">
      <c r="A115" s="72"/>
      <c r="B115" s="86"/>
      <c r="C115" s="12">
        <v>482</v>
      </c>
      <c r="D115" s="13" t="s">
        <v>2</v>
      </c>
      <c r="E115" s="18" t="s">
        <v>36</v>
      </c>
      <c r="F115" s="6">
        <v>600000</v>
      </c>
      <c r="G115" s="38">
        <v>143800</v>
      </c>
    </row>
    <row r="116" spans="1:7" s="2" customFormat="1" ht="26.25" x14ac:dyDescent="0.25">
      <c r="A116" s="72"/>
      <c r="B116" s="86"/>
      <c r="C116" s="12">
        <v>483</v>
      </c>
      <c r="D116" s="13" t="s">
        <v>2</v>
      </c>
      <c r="E116" s="18" t="s">
        <v>38</v>
      </c>
      <c r="F116" s="6">
        <v>500000</v>
      </c>
      <c r="G116" s="38">
        <v>80870</v>
      </c>
    </row>
    <row r="117" spans="1:7" s="3" customFormat="1" ht="12.75" x14ac:dyDescent="0.2">
      <c r="A117" s="88">
        <v>4003</v>
      </c>
      <c r="B117" s="86" t="s">
        <v>97</v>
      </c>
      <c r="C117" s="89" t="s">
        <v>98</v>
      </c>
      <c r="D117" s="89"/>
      <c r="E117" s="89"/>
      <c r="F117" s="20">
        <f>F118</f>
        <v>4597000000</v>
      </c>
      <c r="G117" s="37">
        <f>G118</f>
        <v>4470000000</v>
      </c>
    </row>
    <row r="118" spans="1:7" ht="39" x14ac:dyDescent="0.25">
      <c r="A118" s="88"/>
      <c r="B118" s="86"/>
      <c r="C118" s="12">
        <v>451</v>
      </c>
      <c r="D118" s="13" t="s">
        <v>2</v>
      </c>
      <c r="E118" s="14" t="s">
        <v>84</v>
      </c>
      <c r="F118" s="6">
        <v>4597000000</v>
      </c>
      <c r="G118" s="38">
        <v>4470000000</v>
      </c>
    </row>
    <row r="119" spans="1:7" x14ac:dyDescent="0.25">
      <c r="A119" s="77">
        <v>7005</v>
      </c>
      <c r="B119" s="97" t="s">
        <v>101</v>
      </c>
      <c r="C119" s="76" t="s">
        <v>102</v>
      </c>
      <c r="D119" s="76"/>
      <c r="E119" s="76"/>
      <c r="F119" s="15">
        <f>F120+F123</f>
        <v>51766000</v>
      </c>
      <c r="G119" s="39">
        <f>G120+G123</f>
        <v>36617970.43</v>
      </c>
    </row>
    <row r="120" spans="1:7" x14ac:dyDescent="0.25">
      <c r="A120" s="78"/>
      <c r="B120" s="98"/>
      <c r="C120" s="19"/>
      <c r="D120" s="13" t="s">
        <v>2</v>
      </c>
      <c r="E120" s="18" t="s">
        <v>44</v>
      </c>
      <c r="F120" s="15">
        <f>F121+F122</f>
        <v>5639000</v>
      </c>
      <c r="G120" s="39">
        <f>G121+G122</f>
        <v>3660717.67</v>
      </c>
    </row>
    <row r="121" spans="1:7" x14ac:dyDescent="0.25">
      <c r="A121" s="78"/>
      <c r="B121" s="98"/>
      <c r="C121" s="19" t="s">
        <v>28</v>
      </c>
      <c r="D121" s="53" t="s">
        <v>2</v>
      </c>
      <c r="E121" s="52" t="s">
        <v>14</v>
      </c>
      <c r="F121" s="15">
        <v>5126000</v>
      </c>
      <c r="G121" s="39">
        <v>3660717.67</v>
      </c>
    </row>
    <row r="122" spans="1:7" ht="44.25" customHeight="1" x14ac:dyDescent="0.25">
      <c r="A122" s="78"/>
      <c r="B122" s="98"/>
      <c r="C122" s="19" t="s">
        <v>47</v>
      </c>
      <c r="D122" s="53" t="s">
        <v>2</v>
      </c>
      <c r="E122" s="52" t="s">
        <v>48</v>
      </c>
      <c r="F122" s="15">
        <v>513000</v>
      </c>
      <c r="G122" s="39">
        <v>0</v>
      </c>
    </row>
    <row r="123" spans="1:7" x14ac:dyDescent="0.25">
      <c r="A123" s="79"/>
      <c r="B123" s="99"/>
      <c r="C123" s="19"/>
      <c r="D123" s="13" t="s">
        <v>43</v>
      </c>
      <c r="E123" s="52" t="s">
        <v>49</v>
      </c>
      <c r="F123" s="15">
        <v>46127000</v>
      </c>
      <c r="G123" s="39">
        <v>32957252.760000002</v>
      </c>
    </row>
    <row r="124" spans="1:7" x14ac:dyDescent="0.25">
      <c r="A124" s="83" t="s">
        <v>103</v>
      </c>
      <c r="B124" s="84"/>
      <c r="C124" s="84"/>
      <c r="D124" s="84"/>
      <c r="E124" s="85"/>
      <c r="F124" s="6">
        <f>F125</f>
        <v>1301828000</v>
      </c>
      <c r="G124" s="40">
        <f>G125</f>
        <v>1212079260.1099999</v>
      </c>
    </row>
    <row r="125" spans="1:7" x14ac:dyDescent="0.25">
      <c r="A125" s="72" t="s">
        <v>104</v>
      </c>
      <c r="B125" s="86" t="s">
        <v>105</v>
      </c>
      <c r="C125" s="76" t="s">
        <v>106</v>
      </c>
      <c r="D125" s="76"/>
      <c r="E125" s="76"/>
      <c r="F125" s="6">
        <f>F126+F127+F128+F129+F130+F131</f>
        <v>1301828000</v>
      </c>
      <c r="G125" s="40">
        <f>G126+G127+G128+G129+G130+G131</f>
        <v>1212079260.1099999</v>
      </c>
    </row>
    <row r="126" spans="1:7" ht="26.25" x14ac:dyDescent="0.25">
      <c r="A126" s="72"/>
      <c r="B126" s="86"/>
      <c r="C126" s="12">
        <v>411</v>
      </c>
      <c r="D126" s="13" t="s">
        <v>2</v>
      </c>
      <c r="E126" s="14" t="s">
        <v>7</v>
      </c>
      <c r="F126" s="6">
        <v>1197000</v>
      </c>
      <c r="G126" s="38">
        <v>1157654.71</v>
      </c>
    </row>
    <row r="127" spans="1:7" ht="26.25" x14ac:dyDescent="0.25">
      <c r="A127" s="72"/>
      <c r="B127" s="86"/>
      <c r="C127" s="12">
        <v>412</v>
      </c>
      <c r="D127" s="13" t="s">
        <v>2</v>
      </c>
      <c r="E127" s="14" t="s">
        <v>8</v>
      </c>
      <c r="F127" s="6">
        <v>241000</v>
      </c>
      <c r="G127" s="38">
        <v>207220.22</v>
      </c>
    </row>
    <row r="128" spans="1:7" ht="17.25" customHeight="1" x14ac:dyDescent="0.25">
      <c r="A128" s="72"/>
      <c r="B128" s="86"/>
      <c r="C128" s="12">
        <v>414</v>
      </c>
      <c r="D128" s="13" t="s">
        <v>2</v>
      </c>
      <c r="E128" s="14" t="s">
        <v>9</v>
      </c>
      <c r="F128" s="6">
        <v>50000</v>
      </c>
      <c r="G128" s="38">
        <v>0</v>
      </c>
    </row>
    <row r="129" spans="1:7" x14ac:dyDescent="0.25">
      <c r="A129" s="72"/>
      <c r="B129" s="86"/>
      <c r="C129" s="12">
        <v>415</v>
      </c>
      <c r="D129" s="13" t="s">
        <v>2</v>
      </c>
      <c r="E129" s="14" t="s">
        <v>12</v>
      </c>
      <c r="F129" s="6">
        <v>50000</v>
      </c>
      <c r="G129" s="38">
        <v>36025</v>
      </c>
    </row>
    <row r="130" spans="1:7" x14ac:dyDescent="0.25">
      <c r="A130" s="72"/>
      <c r="B130" s="86"/>
      <c r="C130" s="12">
        <v>422</v>
      </c>
      <c r="D130" s="13" t="s">
        <v>2</v>
      </c>
      <c r="E130" s="14" t="s">
        <v>13</v>
      </c>
      <c r="F130" s="6">
        <v>290000</v>
      </c>
      <c r="G130" s="38">
        <v>7596.12</v>
      </c>
    </row>
    <row r="131" spans="1:7" ht="39.75" thickBot="1" x14ac:dyDescent="0.3">
      <c r="A131" s="73"/>
      <c r="B131" s="87"/>
      <c r="C131" s="47">
        <v>451</v>
      </c>
      <c r="D131" s="48" t="s">
        <v>2</v>
      </c>
      <c r="E131" s="49" t="s">
        <v>84</v>
      </c>
      <c r="F131" s="57">
        <v>1300000000</v>
      </c>
      <c r="G131" s="51">
        <v>1210670764.0599999</v>
      </c>
    </row>
    <row r="132" spans="1:7" x14ac:dyDescent="0.25">
      <c r="A132" s="68" t="s">
        <v>108</v>
      </c>
      <c r="B132" s="69"/>
      <c r="C132" s="69"/>
      <c r="D132" s="69"/>
      <c r="E132" s="69"/>
      <c r="F132" s="55"/>
      <c r="G132" s="56"/>
    </row>
    <row r="133" spans="1:7" x14ac:dyDescent="0.25">
      <c r="A133" s="70" t="s">
        <v>109</v>
      </c>
      <c r="B133" s="71"/>
      <c r="C133" s="71"/>
      <c r="D133" s="71"/>
      <c r="E133" s="71"/>
      <c r="F133" s="25">
        <f>F134</f>
        <v>160000000</v>
      </c>
      <c r="G133" s="36">
        <f>G134</f>
        <v>21234732.559999999</v>
      </c>
    </row>
    <row r="134" spans="1:7" x14ac:dyDescent="0.25">
      <c r="A134" s="72" t="s">
        <v>63</v>
      </c>
      <c r="B134" s="74" t="s">
        <v>110</v>
      </c>
      <c r="C134" s="76" t="s">
        <v>66</v>
      </c>
      <c r="D134" s="76"/>
      <c r="E134" s="76"/>
      <c r="F134" s="20">
        <f>F135+F136</f>
        <v>160000000</v>
      </c>
      <c r="G134" s="37">
        <f>G135+G136</f>
        <v>21234732.559999999</v>
      </c>
    </row>
    <row r="135" spans="1:7" x14ac:dyDescent="0.25">
      <c r="A135" s="72"/>
      <c r="B135" s="74"/>
      <c r="C135" s="12">
        <v>423</v>
      </c>
      <c r="D135" s="13" t="s">
        <v>2</v>
      </c>
      <c r="E135" s="14" t="s">
        <v>14</v>
      </c>
      <c r="F135" s="15">
        <v>10000000</v>
      </c>
      <c r="G135" s="38">
        <v>0</v>
      </c>
    </row>
    <row r="136" spans="1:7" ht="27" thickBot="1" x14ac:dyDescent="0.3">
      <c r="A136" s="73"/>
      <c r="B136" s="75"/>
      <c r="C136" s="47">
        <v>463</v>
      </c>
      <c r="D136" s="48" t="s">
        <v>2</v>
      </c>
      <c r="E136" s="49" t="s">
        <v>89</v>
      </c>
      <c r="F136" s="50">
        <v>150000000</v>
      </c>
      <c r="G136" s="51">
        <v>21234732.559999999</v>
      </c>
    </row>
  </sheetData>
  <mergeCells count="73">
    <mergeCell ref="B69:B70"/>
    <mergeCell ref="C69:E69"/>
    <mergeCell ref="C80:E80"/>
    <mergeCell ref="A82:A86"/>
    <mergeCell ref="B82:B86"/>
    <mergeCell ref="C82:E82"/>
    <mergeCell ref="A100:E100"/>
    <mergeCell ref="A80:A81"/>
    <mergeCell ref="B80:B81"/>
    <mergeCell ref="A94:A96"/>
    <mergeCell ref="B94:B96"/>
    <mergeCell ref="B73:B77"/>
    <mergeCell ref="A73:A77"/>
    <mergeCell ref="C73:E73"/>
    <mergeCell ref="C78:E78"/>
    <mergeCell ref="A78:A79"/>
    <mergeCell ref="B78:B79"/>
    <mergeCell ref="A125:A131"/>
    <mergeCell ref="B125:B131"/>
    <mergeCell ref="C125:E125"/>
    <mergeCell ref="A132:E132"/>
    <mergeCell ref="A134:A136"/>
    <mergeCell ref="B134:B136"/>
    <mergeCell ref="C134:E134"/>
    <mergeCell ref="A133:E133"/>
    <mergeCell ref="B119:B123"/>
    <mergeCell ref="C119:E119"/>
    <mergeCell ref="A119:A123"/>
    <mergeCell ref="A124:E124"/>
    <mergeCell ref="A87:E87"/>
    <mergeCell ref="A88:A93"/>
    <mergeCell ref="B88:B93"/>
    <mergeCell ref="C88:E88"/>
    <mergeCell ref="C94:E94"/>
    <mergeCell ref="A97:A99"/>
    <mergeCell ref="B97:B99"/>
    <mergeCell ref="C97:E97"/>
    <mergeCell ref="A101:A116"/>
    <mergeCell ref="B101:B116"/>
    <mergeCell ref="C101:E101"/>
    <mergeCell ref="A117:A118"/>
    <mergeCell ref="B117:B118"/>
    <mergeCell ref="C117:E117"/>
    <mergeCell ref="A44:A62"/>
    <mergeCell ref="B44:B62"/>
    <mergeCell ref="C44:E44"/>
    <mergeCell ref="A71:A72"/>
    <mergeCell ref="B71:B72"/>
    <mergeCell ref="C71:E71"/>
    <mergeCell ref="A63:A64"/>
    <mergeCell ref="B63:B64"/>
    <mergeCell ref="C63:E63"/>
    <mergeCell ref="A65:A66"/>
    <mergeCell ref="B65:B66"/>
    <mergeCell ref="C65:E65"/>
    <mergeCell ref="A67:A68"/>
    <mergeCell ref="B67:B68"/>
    <mergeCell ref="C67:E67"/>
    <mergeCell ref="A69:A70"/>
    <mergeCell ref="A23:A35"/>
    <mergeCell ref="B36:B43"/>
    <mergeCell ref="C36:E36"/>
    <mergeCell ref="A1:G1"/>
    <mergeCell ref="A3:E3"/>
    <mergeCell ref="A10:E10"/>
    <mergeCell ref="A11:A22"/>
    <mergeCell ref="B11:B22"/>
    <mergeCell ref="C11:E11"/>
    <mergeCell ref="B23:B35"/>
    <mergeCell ref="A4:C8"/>
    <mergeCell ref="C23:E23"/>
    <mergeCell ref="A36:A43"/>
    <mergeCell ref="A9:E9"/>
  </mergeCells>
  <pageMargins left="0.23622047244094491" right="0.23622047244094491" top="0.19685039370078741" bottom="0.19685039370078741" header="0.31496062992125984" footer="0.31496062992125984"/>
  <pageSetup paperSize="9" orientation="portrait" horizontalDpi="4294967295" verticalDpi="4294967295" r:id="rId1"/>
  <rowBreaks count="2" manualBreakCount="2">
    <brk id="35" max="6" man="1"/>
    <brk id="73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opLeftCell="A100" workbookViewId="0">
      <selection activeCell="N123" sqref="N123"/>
    </sheetView>
  </sheetViews>
  <sheetFormatPr defaultRowHeight="15" x14ac:dyDescent="0.25"/>
  <cols>
    <col min="1" max="1" width="6.5703125" style="1" customWidth="1"/>
    <col min="2" max="2" width="31.85546875" style="1" customWidth="1"/>
    <col min="3" max="4" width="5.140625" style="1" customWidth="1"/>
    <col min="5" max="5" width="27" style="1" customWidth="1"/>
    <col min="6" max="6" width="14" style="1" customWidth="1"/>
    <col min="7" max="7" width="16.42578125" style="1" customWidth="1"/>
    <col min="8" max="8" width="9.140625" style="1"/>
    <col min="9" max="9" width="12.7109375" style="1" bestFit="1" customWidth="1"/>
    <col min="10" max="16384" width="9.140625" style="1"/>
  </cols>
  <sheetData>
    <row r="1" spans="1:9" x14ac:dyDescent="0.25">
      <c r="A1" s="103" t="s">
        <v>139</v>
      </c>
      <c r="B1" s="104"/>
      <c r="C1" s="104"/>
      <c r="D1" s="104"/>
      <c r="E1" s="104"/>
      <c r="F1" s="104"/>
      <c r="G1" s="105"/>
      <c r="H1" s="4"/>
    </row>
    <row r="2" spans="1:9" ht="25.5" x14ac:dyDescent="0.25">
      <c r="A2" s="33" t="s">
        <v>52</v>
      </c>
      <c r="B2" s="5" t="s">
        <v>54</v>
      </c>
      <c r="C2" s="5" t="s">
        <v>0</v>
      </c>
      <c r="D2" s="5" t="s">
        <v>53</v>
      </c>
      <c r="E2" s="5" t="s">
        <v>1</v>
      </c>
      <c r="F2" s="8" t="s">
        <v>140</v>
      </c>
      <c r="G2" s="34" t="s">
        <v>141</v>
      </c>
      <c r="H2" s="4"/>
    </row>
    <row r="3" spans="1:9" x14ac:dyDescent="0.25">
      <c r="A3" s="70" t="s">
        <v>55</v>
      </c>
      <c r="B3" s="71"/>
      <c r="C3" s="71"/>
      <c r="D3" s="71"/>
      <c r="E3" s="71"/>
      <c r="F3" s="11">
        <f>F4+F5+F6+F8+F9+F7</f>
        <v>8074641680.5100002</v>
      </c>
      <c r="G3" s="35">
        <f>G4+G5+G6+G8+G9+G7</f>
        <v>7594405499.8600006</v>
      </c>
    </row>
    <row r="4" spans="1:9" x14ac:dyDescent="0.25">
      <c r="A4" s="106"/>
      <c r="B4" s="107"/>
      <c r="C4" s="108"/>
      <c r="D4" s="9" t="s">
        <v>2</v>
      </c>
      <c r="E4" s="10" t="s">
        <v>3</v>
      </c>
      <c r="F4" s="11">
        <v>6720303000</v>
      </c>
      <c r="G4" s="35">
        <v>6325685065.3400002</v>
      </c>
    </row>
    <row r="5" spans="1:9" ht="16.5" customHeight="1" x14ac:dyDescent="0.25">
      <c r="A5" s="109"/>
      <c r="B5" s="110"/>
      <c r="C5" s="111"/>
      <c r="D5" s="9" t="s">
        <v>56</v>
      </c>
      <c r="E5" s="10" t="s">
        <v>57</v>
      </c>
      <c r="F5" s="11">
        <v>22900000</v>
      </c>
      <c r="G5" s="35">
        <v>10999767.470000001</v>
      </c>
    </row>
    <row r="6" spans="1:9" ht="26.25" customHeight="1" x14ac:dyDescent="0.25">
      <c r="A6" s="109"/>
      <c r="B6" s="110"/>
      <c r="C6" s="111"/>
      <c r="D6" s="9" t="s">
        <v>5</v>
      </c>
      <c r="E6" s="10" t="s">
        <v>6</v>
      </c>
      <c r="F6" s="11">
        <v>16000000</v>
      </c>
      <c r="G6" s="35">
        <v>3323518.75</v>
      </c>
    </row>
    <row r="7" spans="1:9" ht="26.25" customHeight="1" x14ac:dyDescent="0.25">
      <c r="A7" s="109"/>
      <c r="B7" s="110"/>
      <c r="C7" s="111"/>
      <c r="D7" s="9" t="s">
        <v>143</v>
      </c>
      <c r="E7" s="10" t="s">
        <v>144</v>
      </c>
      <c r="F7" s="11">
        <v>1200000000</v>
      </c>
      <c r="G7" s="35">
        <v>1200000000</v>
      </c>
    </row>
    <row r="8" spans="1:9" ht="26.25" customHeight="1" x14ac:dyDescent="0.25">
      <c r="A8" s="109"/>
      <c r="B8" s="110"/>
      <c r="C8" s="111"/>
      <c r="D8" s="9" t="s">
        <v>60</v>
      </c>
      <c r="E8" s="10" t="s">
        <v>62</v>
      </c>
      <c r="F8" s="11">
        <v>1060000</v>
      </c>
      <c r="G8" s="35">
        <v>731683.63</v>
      </c>
    </row>
    <row r="9" spans="1:9" x14ac:dyDescent="0.25">
      <c r="A9" s="112"/>
      <c r="B9" s="113"/>
      <c r="C9" s="114"/>
      <c r="D9" s="9">
        <v>56</v>
      </c>
      <c r="E9" s="10" t="s">
        <v>4</v>
      </c>
      <c r="F9" s="11">
        <v>114378680.50999999</v>
      </c>
      <c r="G9" s="35">
        <v>53665464.670000002</v>
      </c>
    </row>
    <row r="10" spans="1:9" x14ac:dyDescent="0.25">
      <c r="A10" s="70" t="s">
        <v>107</v>
      </c>
      <c r="B10" s="71"/>
      <c r="C10" s="71"/>
      <c r="D10" s="71"/>
      <c r="E10" s="71"/>
      <c r="F10" s="25">
        <f>F11+F90+F101+F125</f>
        <v>7774401680.5100002</v>
      </c>
      <c r="G10" s="117">
        <f>G11+G90+G101+G125</f>
        <v>7487247768.7800007</v>
      </c>
    </row>
    <row r="11" spans="1:9" x14ac:dyDescent="0.25">
      <c r="A11" s="70" t="s">
        <v>59</v>
      </c>
      <c r="B11" s="71"/>
      <c r="C11" s="71"/>
      <c r="D11" s="71"/>
      <c r="E11" s="71"/>
      <c r="F11" s="25">
        <f>F12+F20+F34+F43+F69+F71+F76+F80+F61+F63+F65+F67+F85</f>
        <v>1652014839.72</v>
      </c>
      <c r="G11" s="36">
        <f>G12+G20+G34+G43+G69+G71+G76+G80+G61+G63+G65+G67+G85</f>
        <v>1439473060.2999997</v>
      </c>
      <c r="I11" s="118"/>
    </row>
    <row r="12" spans="1:9" ht="15" customHeight="1" x14ac:dyDescent="0.25">
      <c r="A12" s="72" t="s">
        <v>63</v>
      </c>
      <c r="B12" s="74" t="s">
        <v>58</v>
      </c>
      <c r="C12" s="76" t="s">
        <v>66</v>
      </c>
      <c r="D12" s="76"/>
      <c r="E12" s="76"/>
      <c r="F12" s="20">
        <f>F13+F14+F15+F16+F17+F18+F19</f>
        <v>27666000</v>
      </c>
      <c r="G12" s="37">
        <f>G13+G14+G15+G16+G17+G18+G19</f>
        <v>20527021.260000002</v>
      </c>
      <c r="I12" s="118"/>
    </row>
    <row r="13" spans="1:9" ht="24.75" customHeight="1" x14ac:dyDescent="0.25">
      <c r="A13" s="72"/>
      <c r="B13" s="74"/>
      <c r="C13" s="12">
        <v>411</v>
      </c>
      <c r="D13" s="13" t="s">
        <v>2</v>
      </c>
      <c r="E13" s="14" t="s">
        <v>7</v>
      </c>
      <c r="F13" s="15">
        <v>14421000</v>
      </c>
      <c r="G13" s="38">
        <v>14259375.82</v>
      </c>
      <c r="I13" s="118"/>
    </row>
    <row r="14" spans="1:9" ht="24.75" customHeight="1" x14ac:dyDescent="0.25">
      <c r="A14" s="72"/>
      <c r="B14" s="74"/>
      <c r="C14" s="12">
        <v>412</v>
      </c>
      <c r="D14" s="13" t="s">
        <v>2</v>
      </c>
      <c r="E14" s="14" t="s">
        <v>8</v>
      </c>
      <c r="F14" s="15">
        <v>2626000</v>
      </c>
      <c r="G14" s="38">
        <v>2597961.52</v>
      </c>
    </row>
    <row r="15" spans="1:9" ht="18" customHeight="1" x14ac:dyDescent="0.25">
      <c r="A15" s="72"/>
      <c r="B15" s="74"/>
      <c r="C15" s="12">
        <v>414</v>
      </c>
      <c r="D15" s="13" t="s">
        <v>2</v>
      </c>
      <c r="E15" s="14" t="s">
        <v>9</v>
      </c>
      <c r="F15" s="15">
        <v>100000</v>
      </c>
      <c r="G15" s="38">
        <v>0</v>
      </c>
    </row>
    <row r="16" spans="1:9" x14ac:dyDescent="0.25">
      <c r="A16" s="72"/>
      <c r="B16" s="74"/>
      <c r="C16" s="12">
        <v>415</v>
      </c>
      <c r="D16" s="13" t="s">
        <v>2</v>
      </c>
      <c r="E16" s="14" t="s">
        <v>10</v>
      </c>
      <c r="F16" s="15">
        <v>800000</v>
      </c>
      <c r="G16" s="38">
        <v>427125.89</v>
      </c>
    </row>
    <row r="17" spans="1:7" x14ac:dyDescent="0.25">
      <c r="A17" s="72"/>
      <c r="B17" s="74"/>
      <c r="C17" s="12">
        <v>422</v>
      </c>
      <c r="D17" s="13" t="s">
        <v>2</v>
      </c>
      <c r="E17" s="14" t="s">
        <v>13</v>
      </c>
      <c r="F17" s="15">
        <v>930000</v>
      </c>
      <c r="G17" s="38">
        <v>130617.89</v>
      </c>
    </row>
    <row r="18" spans="1:7" x14ac:dyDescent="0.25">
      <c r="A18" s="72"/>
      <c r="B18" s="74"/>
      <c r="C18" s="12">
        <v>423</v>
      </c>
      <c r="D18" s="13" t="s">
        <v>2</v>
      </c>
      <c r="E18" s="14" t="s">
        <v>11</v>
      </c>
      <c r="F18" s="15">
        <v>8539000</v>
      </c>
      <c r="G18" s="38">
        <v>3111940.14</v>
      </c>
    </row>
    <row r="19" spans="1:7" x14ac:dyDescent="0.25">
      <c r="A19" s="72"/>
      <c r="B19" s="74"/>
      <c r="C19" s="12">
        <v>465</v>
      </c>
      <c r="D19" s="13" t="s">
        <v>60</v>
      </c>
      <c r="E19" s="14" t="s">
        <v>61</v>
      </c>
      <c r="F19" s="15">
        <v>250000</v>
      </c>
      <c r="G19" s="38">
        <v>0</v>
      </c>
    </row>
    <row r="20" spans="1:7" x14ac:dyDescent="0.25">
      <c r="A20" s="72" t="s">
        <v>64</v>
      </c>
      <c r="B20" s="74" t="s">
        <v>65</v>
      </c>
      <c r="C20" s="76" t="s">
        <v>67</v>
      </c>
      <c r="D20" s="76"/>
      <c r="E20" s="76"/>
      <c r="F20" s="20">
        <f>F21+F22+F23+F24+F25+F26+F27+F28+F29+F30+F31+F33+F32</f>
        <v>1288055000</v>
      </c>
      <c r="G20" s="37">
        <f>G21+G22+G23+G24+G25+G26+G27+G28+G29+G30+G31+G33+G32</f>
        <v>1260564335.8299999</v>
      </c>
    </row>
    <row r="21" spans="1:7" ht="27" customHeight="1" x14ac:dyDescent="0.25">
      <c r="A21" s="72"/>
      <c r="B21" s="74"/>
      <c r="C21" s="12">
        <v>411</v>
      </c>
      <c r="D21" s="13" t="s">
        <v>2</v>
      </c>
      <c r="E21" s="14" t="s">
        <v>7</v>
      </c>
      <c r="F21" s="15">
        <v>36379000</v>
      </c>
      <c r="G21" s="38">
        <v>36102664.689999998</v>
      </c>
    </row>
    <row r="22" spans="1:7" ht="26.25" x14ac:dyDescent="0.25">
      <c r="A22" s="72"/>
      <c r="B22" s="74"/>
      <c r="C22" s="12">
        <v>412</v>
      </c>
      <c r="D22" s="13" t="s">
        <v>2</v>
      </c>
      <c r="E22" s="14" t="s">
        <v>8</v>
      </c>
      <c r="F22" s="15">
        <v>6264000</v>
      </c>
      <c r="G22" s="38">
        <v>6191607.0700000003</v>
      </c>
    </row>
    <row r="23" spans="1:7" ht="17.25" customHeight="1" x14ac:dyDescent="0.25">
      <c r="A23" s="72"/>
      <c r="B23" s="74"/>
      <c r="C23" s="12">
        <v>414</v>
      </c>
      <c r="D23" s="13" t="s">
        <v>2</v>
      </c>
      <c r="E23" s="14" t="s">
        <v>9</v>
      </c>
      <c r="F23" s="15">
        <v>800000</v>
      </c>
      <c r="G23" s="38">
        <v>0.01</v>
      </c>
    </row>
    <row r="24" spans="1:7" ht="15.75" customHeight="1" x14ac:dyDescent="0.25">
      <c r="A24" s="72"/>
      <c r="B24" s="74"/>
      <c r="C24" s="12">
        <v>415</v>
      </c>
      <c r="D24" s="13" t="s">
        <v>2</v>
      </c>
      <c r="E24" s="14" t="s">
        <v>12</v>
      </c>
      <c r="F24" s="15">
        <v>2001000</v>
      </c>
      <c r="G24" s="38">
        <v>1049756.05</v>
      </c>
    </row>
    <row r="25" spans="1:7" ht="15.75" customHeight="1" x14ac:dyDescent="0.25">
      <c r="A25" s="72"/>
      <c r="B25" s="74"/>
      <c r="C25" s="12">
        <v>421</v>
      </c>
      <c r="D25" s="13" t="s">
        <v>2</v>
      </c>
      <c r="E25" s="14" t="s">
        <v>26</v>
      </c>
      <c r="F25" s="15">
        <v>280000</v>
      </c>
      <c r="G25" s="38">
        <v>244798.06</v>
      </c>
    </row>
    <row r="26" spans="1:7" ht="14.25" customHeight="1" x14ac:dyDescent="0.25">
      <c r="A26" s="72"/>
      <c r="B26" s="74"/>
      <c r="C26" s="12">
        <v>422</v>
      </c>
      <c r="D26" s="13" t="s">
        <v>2</v>
      </c>
      <c r="E26" s="14" t="s">
        <v>13</v>
      </c>
      <c r="F26" s="6">
        <v>3062000</v>
      </c>
      <c r="G26" s="38">
        <v>1842433.13</v>
      </c>
    </row>
    <row r="27" spans="1:7" x14ac:dyDescent="0.25">
      <c r="A27" s="72"/>
      <c r="B27" s="74"/>
      <c r="C27" s="12">
        <v>423</v>
      </c>
      <c r="D27" s="13" t="s">
        <v>2</v>
      </c>
      <c r="E27" s="14" t="s">
        <v>11</v>
      </c>
      <c r="F27" s="15">
        <v>12099000</v>
      </c>
      <c r="G27" s="38">
        <v>4347646.38</v>
      </c>
    </row>
    <row r="28" spans="1:7" x14ac:dyDescent="0.25">
      <c r="A28" s="72"/>
      <c r="B28" s="74"/>
      <c r="C28" s="12">
        <v>424</v>
      </c>
      <c r="D28" s="13" t="s">
        <v>2</v>
      </c>
      <c r="E28" s="14" t="s">
        <v>46</v>
      </c>
      <c r="F28" s="15">
        <v>22322000</v>
      </c>
      <c r="G28" s="38">
        <v>7624457.7400000002</v>
      </c>
    </row>
    <row r="29" spans="1:7" x14ac:dyDescent="0.25">
      <c r="A29" s="72"/>
      <c r="B29" s="74"/>
      <c r="C29" s="12">
        <v>425</v>
      </c>
      <c r="D29" s="13" t="s">
        <v>2</v>
      </c>
      <c r="E29" s="14" t="s">
        <v>30</v>
      </c>
      <c r="F29" s="7">
        <v>718000</v>
      </c>
      <c r="G29" s="38">
        <v>327687.92</v>
      </c>
    </row>
    <row r="30" spans="1:7" x14ac:dyDescent="0.25">
      <c r="A30" s="72"/>
      <c r="B30" s="74"/>
      <c r="C30" s="12">
        <v>426</v>
      </c>
      <c r="D30" s="13" t="s">
        <v>2</v>
      </c>
      <c r="E30" s="14" t="s">
        <v>32</v>
      </c>
      <c r="F30" s="7">
        <v>3080000</v>
      </c>
      <c r="G30" s="38">
        <v>2580513.7799999998</v>
      </c>
    </row>
    <row r="31" spans="1:7" ht="17.25" customHeight="1" x14ac:dyDescent="0.25">
      <c r="A31" s="72"/>
      <c r="B31" s="74"/>
      <c r="C31" s="12">
        <v>482</v>
      </c>
      <c r="D31" s="13" t="s">
        <v>2</v>
      </c>
      <c r="E31" s="14" t="s">
        <v>36</v>
      </c>
      <c r="F31" s="7">
        <v>250000</v>
      </c>
      <c r="G31" s="38">
        <v>189148</v>
      </c>
    </row>
    <row r="32" spans="1:7" ht="26.25" x14ac:dyDescent="0.25">
      <c r="A32" s="72"/>
      <c r="B32" s="74"/>
      <c r="C32" s="12">
        <v>483</v>
      </c>
      <c r="D32" s="13" t="s">
        <v>2</v>
      </c>
      <c r="E32" s="18" t="s">
        <v>38</v>
      </c>
      <c r="F32" s="7">
        <v>800000</v>
      </c>
      <c r="G32" s="38">
        <v>63623</v>
      </c>
    </row>
    <row r="33" spans="1:7" ht="39" x14ac:dyDescent="0.25">
      <c r="A33" s="72"/>
      <c r="B33" s="74"/>
      <c r="C33" s="12">
        <v>451</v>
      </c>
      <c r="D33" s="65" t="s">
        <v>143</v>
      </c>
      <c r="E33" s="18" t="s">
        <v>84</v>
      </c>
      <c r="F33" s="7">
        <v>1200000000</v>
      </c>
      <c r="G33" s="38">
        <v>1200000000</v>
      </c>
    </row>
    <row r="34" spans="1:7" x14ac:dyDescent="0.25">
      <c r="A34" s="72" t="s">
        <v>68</v>
      </c>
      <c r="B34" s="74" t="s">
        <v>69</v>
      </c>
      <c r="C34" s="76" t="s">
        <v>70</v>
      </c>
      <c r="D34" s="76"/>
      <c r="E34" s="76"/>
      <c r="F34" s="20">
        <f>F35+F36+F37+F38+F39+F40+F42+F41</f>
        <v>18220000</v>
      </c>
      <c r="G34" s="37">
        <f>G35+G36+G37+G38+G39+G40+G42+G41</f>
        <v>9000290.2599999998</v>
      </c>
    </row>
    <row r="35" spans="1:7" ht="27.75" customHeight="1" x14ac:dyDescent="0.25">
      <c r="A35" s="72"/>
      <c r="B35" s="74"/>
      <c r="C35" s="16">
        <v>411</v>
      </c>
      <c r="D35" s="13" t="s">
        <v>2</v>
      </c>
      <c r="E35" s="14" t="s">
        <v>7</v>
      </c>
      <c r="F35" s="15">
        <v>3931000</v>
      </c>
      <c r="G35" s="39">
        <v>3895529.95</v>
      </c>
    </row>
    <row r="36" spans="1:7" ht="26.25" customHeight="1" x14ac:dyDescent="0.25">
      <c r="A36" s="72"/>
      <c r="B36" s="74"/>
      <c r="C36" s="16">
        <v>412</v>
      </c>
      <c r="D36" s="13" t="s">
        <v>2</v>
      </c>
      <c r="E36" s="14" t="s">
        <v>8</v>
      </c>
      <c r="F36" s="15">
        <v>732000</v>
      </c>
      <c r="G36" s="39">
        <v>668083.34</v>
      </c>
    </row>
    <row r="37" spans="1:7" ht="16.5" customHeight="1" x14ac:dyDescent="0.25">
      <c r="A37" s="72"/>
      <c r="B37" s="74"/>
      <c r="C37" s="16">
        <v>414</v>
      </c>
      <c r="D37" s="13" t="s">
        <v>2</v>
      </c>
      <c r="E37" s="14" t="s">
        <v>9</v>
      </c>
      <c r="F37" s="15">
        <v>200000</v>
      </c>
      <c r="G37" s="39">
        <v>0</v>
      </c>
    </row>
    <row r="38" spans="1:7" ht="15.75" customHeight="1" x14ac:dyDescent="0.25">
      <c r="A38" s="72"/>
      <c r="B38" s="74"/>
      <c r="C38" s="16">
        <v>415</v>
      </c>
      <c r="D38" s="13" t="s">
        <v>2</v>
      </c>
      <c r="E38" s="14" t="s">
        <v>12</v>
      </c>
      <c r="F38" s="15">
        <v>200000</v>
      </c>
      <c r="G38" s="39">
        <v>103588.67</v>
      </c>
    </row>
    <row r="39" spans="1:7" ht="15.75" customHeight="1" x14ac:dyDescent="0.25">
      <c r="A39" s="72"/>
      <c r="B39" s="74"/>
      <c r="C39" s="12">
        <v>422</v>
      </c>
      <c r="D39" s="13" t="s">
        <v>2</v>
      </c>
      <c r="E39" s="14" t="s">
        <v>13</v>
      </c>
      <c r="F39" s="15">
        <v>495000</v>
      </c>
      <c r="G39" s="39">
        <v>93032.3</v>
      </c>
    </row>
    <row r="40" spans="1:7" x14ac:dyDescent="0.25">
      <c r="A40" s="72"/>
      <c r="B40" s="74"/>
      <c r="C40" s="16">
        <v>423</v>
      </c>
      <c r="D40" s="13" t="s">
        <v>2</v>
      </c>
      <c r="E40" s="14" t="s">
        <v>11</v>
      </c>
      <c r="F40" s="15">
        <v>6662000</v>
      </c>
      <c r="G40" s="39">
        <v>4240056</v>
      </c>
    </row>
    <row r="41" spans="1:7" x14ac:dyDescent="0.25">
      <c r="A41" s="72"/>
      <c r="B41" s="74"/>
      <c r="C41" s="16">
        <v>422</v>
      </c>
      <c r="D41" s="13" t="s">
        <v>5</v>
      </c>
      <c r="E41" s="14" t="s">
        <v>13</v>
      </c>
      <c r="F41" s="15">
        <v>1200000</v>
      </c>
      <c r="G41" s="39">
        <v>0</v>
      </c>
    </row>
    <row r="42" spans="1:7" x14ac:dyDescent="0.25">
      <c r="A42" s="72"/>
      <c r="B42" s="74"/>
      <c r="C42" s="12">
        <v>423</v>
      </c>
      <c r="D42" s="13" t="s">
        <v>5</v>
      </c>
      <c r="E42" s="14" t="s">
        <v>11</v>
      </c>
      <c r="F42" s="6">
        <v>4800000</v>
      </c>
      <c r="G42" s="40">
        <v>0</v>
      </c>
    </row>
    <row r="43" spans="1:7" x14ac:dyDescent="0.25">
      <c r="A43" s="72" t="s">
        <v>71</v>
      </c>
      <c r="B43" s="74" t="s">
        <v>16</v>
      </c>
      <c r="C43" s="76" t="s">
        <v>72</v>
      </c>
      <c r="D43" s="76"/>
      <c r="E43" s="76"/>
      <c r="F43" s="6">
        <f>F44+F45+F46+F47+F48+F49+F50+F51+F52+F53+F54+F55+F56+F57+F58+F59+F60</f>
        <v>109489000</v>
      </c>
      <c r="G43" s="40">
        <f>G44+G45+G46+G47+G48+G49+G50+G51+G52+G53+G54+G55+G56+G57+G58+G59+G60</f>
        <v>83251581.550000012</v>
      </c>
    </row>
    <row r="44" spans="1:7" ht="26.25" x14ac:dyDescent="0.25">
      <c r="A44" s="72"/>
      <c r="B44" s="74"/>
      <c r="C44" s="17" t="s">
        <v>17</v>
      </c>
      <c r="D44" s="13" t="s">
        <v>2</v>
      </c>
      <c r="E44" s="18" t="s">
        <v>7</v>
      </c>
      <c r="F44" s="15">
        <v>44200000</v>
      </c>
      <c r="G44" s="38">
        <v>44197469.409999996</v>
      </c>
    </row>
    <row r="45" spans="1:7" ht="26.25" x14ac:dyDescent="0.25">
      <c r="A45" s="72"/>
      <c r="B45" s="74"/>
      <c r="C45" s="17" t="s">
        <v>18</v>
      </c>
      <c r="D45" s="13" t="s">
        <v>2</v>
      </c>
      <c r="E45" s="18" t="s">
        <v>8</v>
      </c>
      <c r="F45" s="15">
        <v>7662000</v>
      </c>
      <c r="G45" s="38">
        <v>7596358.1399999997</v>
      </c>
    </row>
    <row r="46" spans="1:7" x14ac:dyDescent="0.25">
      <c r="A46" s="72"/>
      <c r="B46" s="74"/>
      <c r="C46" s="17" t="s">
        <v>19</v>
      </c>
      <c r="D46" s="13" t="s">
        <v>2</v>
      </c>
      <c r="E46" s="18" t="s">
        <v>20</v>
      </c>
      <c r="F46" s="15">
        <v>250000</v>
      </c>
      <c r="G46" s="38">
        <v>132000</v>
      </c>
    </row>
    <row r="47" spans="1:7" ht="15.75" customHeight="1" x14ac:dyDescent="0.25">
      <c r="A47" s="72"/>
      <c r="B47" s="74"/>
      <c r="C47" s="17" t="s">
        <v>21</v>
      </c>
      <c r="D47" s="13" t="s">
        <v>2</v>
      </c>
      <c r="E47" s="18" t="s">
        <v>9</v>
      </c>
      <c r="F47" s="15">
        <v>1600000</v>
      </c>
      <c r="G47" s="38">
        <v>707819.99</v>
      </c>
    </row>
    <row r="48" spans="1:7" x14ac:dyDescent="0.25">
      <c r="A48" s="72"/>
      <c r="B48" s="74"/>
      <c r="C48" s="17" t="s">
        <v>22</v>
      </c>
      <c r="D48" s="13" t="s">
        <v>2</v>
      </c>
      <c r="E48" s="18" t="s">
        <v>12</v>
      </c>
      <c r="F48" s="15">
        <v>2350000</v>
      </c>
      <c r="G48" s="38">
        <v>1650004.87</v>
      </c>
    </row>
    <row r="49" spans="1:7" ht="26.25" x14ac:dyDescent="0.25">
      <c r="A49" s="72"/>
      <c r="B49" s="74"/>
      <c r="C49" s="17" t="s">
        <v>23</v>
      </c>
      <c r="D49" s="13" t="s">
        <v>2</v>
      </c>
      <c r="E49" s="18" t="s">
        <v>24</v>
      </c>
      <c r="F49" s="15">
        <v>380000</v>
      </c>
      <c r="G49" s="38">
        <v>309181</v>
      </c>
    </row>
    <row r="50" spans="1:7" x14ac:dyDescent="0.25">
      <c r="A50" s="72"/>
      <c r="B50" s="74"/>
      <c r="C50" s="17" t="s">
        <v>25</v>
      </c>
      <c r="D50" s="13" t="s">
        <v>2</v>
      </c>
      <c r="E50" s="18" t="s">
        <v>26</v>
      </c>
      <c r="F50" s="15">
        <v>6315000</v>
      </c>
      <c r="G50" s="38">
        <v>2774064.02</v>
      </c>
    </row>
    <row r="51" spans="1:7" x14ac:dyDescent="0.25">
      <c r="A51" s="72"/>
      <c r="B51" s="74"/>
      <c r="C51" s="17" t="s">
        <v>27</v>
      </c>
      <c r="D51" s="13" t="s">
        <v>2</v>
      </c>
      <c r="E51" s="18" t="s">
        <v>13</v>
      </c>
      <c r="F51" s="6">
        <v>2210000</v>
      </c>
      <c r="G51" s="38">
        <v>1125867</v>
      </c>
    </row>
    <row r="52" spans="1:7" x14ac:dyDescent="0.25">
      <c r="A52" s="72"/>
      <c r="B52" s="74"/>
      <c r="C52" s="17" t="s">
        <v>28</v>
      </c>
      <c r="D52" s="13" t="s">
        <v>2</v>
      </c>
      <c r="E52" s="18" t="s">
        <v>14</v>
      </c>
      <c r="F52" s="6">
        <v>20139000</v>
      </c>
      <c r="G52" s="38">
        <v>12799874.58</v>
      </c>
    </row>
    <row r="53" spans="1:7" x14ac:dyDescent="0.25">
      <c r="A53" s="72"/>
      <c r="B53" s="74"/>
      <c r="C53" s="17" t="s">
        <v>45</v>
      </c>
      <c r="D53" s="13" t="s">
        <v>2</v>
      </c>
      <c r="E53" s="18" t="s">
        <v>46</v>
      </c>
      <c r="F53" s="6">
        <v>2903000</v>
      </c>
      <c r="G53" s="38">
        <v>144000</v>
      </c>
    </row>
    <row r="54" spans="1:7" s="2" customFormat="1" x14ac:dyDescent="0.25">
      <c r="A54" s="72"/>
      <c r="B54" s="74"/>
      <c r="C54" s="17" t="s">
        <v>29</v>
      </c>
      <c r="D54" s="13" t="s">
        <v>2</v>
      </c>
      <c r="E54" s="18" t="s">
        <v>30</v>
      </c>
      <c r="F54" s="15">
        <v>2888000</v>
      </c>
      <c r="G54" s="38">
        <v>814364.76</v>
      </c>
    </row>
    <row r="55" spans="1:7" x14ac:dyDescent="0.25">
      <c r="A55" s="72"/>
      <c r="B55" s="74"/>
      <c r="C55" s="17" t="s">
        <v>31</v>
      </c>
      <c r="D55" s="13" t="s">
        <v>2</v>
      </c>
      <c r="E55" s="18" t="s">
        <v>32</v>
      </c>
      <c r="F55" s="15">
        <v>5152000</v>
      </c>
      <c r="G55" s="38">
        <v>2889971.94</v>
      </c>
    </row>
    <row r="56" spans="1:7" ht="26.25" x14ac:dyDescent="0.25">
      <c r="A56" s="72"/>
      <c r="B56" s="74"/>
      <c r="C56" s="19" t="s">
        <v>33</v>
      </c>
      <c r="D56" s="13" t="s">
        <v>2</v>
      </c>
      <c r="E56" s="18" t="s">
        <v>34</v>
      </c>
      <c r="F56" s="15">
        <v>5500000</v>
      </c>
      <c r="G56" s="38">
        <v>4934756.4000000004</v>
      </c>
    </row>
    <row r="57" spans="1:7" ht="18.75" customHeight="1" x14ac:dyDescent="0.25">
      <c r="A57" s="72"/>
      <c r="B57" s="74"/>
      <c r="C57" s="19" t="s">
        <v>35</v>
      </c>
      <c r="D57" s="13" t="s">
        <v>2</v>
      </c>
      <c r="E57" s="18" t="s">
        <v>36</v>
      </c>
      <c r="F57" s="15">
        <v>100000</v>
      </c>
      <c r="G57" s="38">
        <v>0</v>
      </c>
    </row>
    <row r="58" spans="1:7" ht="39" x14ac:dyDescent="0.25">
      <c r="A58" s="72"/>
      <c r="B58" s="74"/>
      <c r="C58" s="19" t="s">
        <v>47</v>
      </c>
      <c r="D58" s="13" t="s">
        <v>2</v>
      </c>
      <c r="E58" s="18" t="s">
        <v>48</v>
      </c>
      <c r="F58" s="15">
        <v>200000</v>
      </c>
      <c r="G58" s="38">
        <v>0</v>
      </c>
    </row>
    <row r="59" spans="1:7" x14ac:dyDescent="0.25">
      <c r="A59" s="72"/>
      <c r="B59" s="74"/>
      <c r="C59" s="19" t="s">
        <v>39</v>
      </c>
      <c r="D59" s="13" t="s">
        <v>2</v>
      </c>
      <c r="E59" s="18" t="s">
        <v>40</v>
      </c>
      <c r="F59" s="15">
        <v>6990000</v>
      </c>
      <c r="G59" s="38">
        <v>2582628</v>
      </c>
    </row>
    <row r="60" spans="1:7" ht="16.5" customHeight="1" x14ac:dyDescent="0.25">
      <c r="A60" s="72"/>
      <c r="B60" s="74"/>
      <c r="C60" s="19" t="s">
        <v>41</v>
      </c>
      <c r="D60" s="13" t="s">
        <v>2</v>
      </c>
      <c r="E60" s="18" t="s">
        <v>42</v>
      </c>
      <c r="F60" s="15">
        <v>650000</v>
      </c>
      <c r="G60" s="38">
        <v>593221.43999999994</v>
      </c>
    </row>
    <row r="61" spans="1:7" ht="18" customHeight="1" x14ac:dyDescent="0.25">
      <c r="A61" s="72" t="s">
        <v>125</v>
      </c>
      <c r="B61" s="74" t="s">
        <v>129</v>
      </c>
      <c r="C61" s="76" t="s">
        <v>136</v>
      </c>
      <c r="D61" s="76"/>
      <c r="E61" s="76"/>
      <c r="F61" s="15">
        <f>F62</f>
        <v>18425000</v>
      </c>
      <c r="G61" s="38">
        <v>0</v>
      </c>
    </row>
    <row r="62" spans="1:7" ht="51.75" x14ac:dyDescent="0.25">
      <c r="A62" s="72"/>
      <c r="B62" s="74"/>
      <c r="C62" s="19" t="s">
        <v>133</v>
      </c>
      <c r="D62" s="13" t="s">
        <v>2</v>
      </c>
      <c r="E62" s="18" t="s">
        <v>134</v>
      </c>
      <c r="F62" s="15">
        <v>18425000</v>
      </c>
      <c r="G62" s="38">
        <v>0</v>
      </c>
    </row>
    <row r="63" spans="1:7" ht="15.75" customHeight="1" x14ac:dyDescent="0.25">
      <c r="A63" s="72" t="s">
        <v>126</v>
      </c>
      <c r="B63" s="74" t="s">
        <v>130</v>
      </c>
      <c r="C63" s="76" t="s">
        <v>135</v>
      </c>
      <c r="D63" s="76"/>
      <c r="E63" s="76"/>
      <c r="F63" s="15">
        <f>F64</f>
        <v>1237000</v>
      </c>
      <c r="G63" s="38">
        <f>G64</f>
        <v>0</v>
      </c>
    </row>
    <row r="64" spans="1:7" ht="51.75" x14ac:dyDescent="0.25">
      <c r="A64" s="72"/>
      <c r="B64" s="74"/>
      <c r="C64" s="19" t="s">
        <v>133</v>
      </c>
      <c r="D64" s="13" t="s">
        <v>2</v>
      </c>
      <c r="E64" s="18" t="s">
        <v>134</v>
      </c>
      <c r="F64" s="15">
        <v>1237000</v>
      </c>
      <c r="G64" s="38">
        <v>0</v>
      </c>
    </row>
    <row r="65" spans="1:7" ht="15" customHeight="1" x14ac:dyDescent="0.25">
      <c r="A65" s="72" t="s">
        <v>127</v>
      </c>
      <c r="B65" s="74" t="s">
        <v>131</v>
      </c>
      <c r="C65" s="76" t="s">
        <v>137</v>
      </c>
      <c r="D65" s="76"/>
      <c r="E65" s="76"/>
      <c r="F65" s="15">
        <f>F66</f>
        <v>15086000</v>
      </c>
      <c r="G65" s="38">
        <f>G66</f>
        <v>0</v>
      </c>
    </row>
    <row r="66" spans="1:7" ht="52.5" customHeight="1" x14ac:dyDescent="0.25">
      <c r="A66" s="72"/>
      <c r="B66" s="74"/>
      <c r="C66" s="19" t="s">
        <v>133</v>
      </c>
      <c r="D66" s="13" t="s">
        <v>2</v>
      </c>
      <c r="E66" s="18" t="s">
        <v>134</v>
      </c>
      <c r="F66" s="15">
        <v>15086000</v>
      </c>
      <c r="G66" s="38">
        <v>0</v>
      </c>
    </row>
    <row r="67" spans="1:7" ht="18.75" customHeight="1" x14ac:dyDescent="0.25">
      <c r="A67" s="72" t="s">
        <v>128</v>
      </c>
      <c r="B67" s="74" t="s">
        <v>132</v>
      </c>
      <c r="C67" s="76" t="s">
        <v>138</v>
      </c>
      <c r="D67" s="76"/>
      <c r="E67" s="76"/>
      <c r="F67" s="15">
        <f>F68</f>
        <v>32582000</v>
      </c>
      <c r="G67" s="38">
        <f>G68</f>
        <v>0</v>
      </c>
    </row>
    <row r="68" spans="1:7" ht="50.25" customHeight="1" x14ac:dyDescent="0.25">
      <c r="A68" s="72"/>
      <c r="B68" s="74"/>
      <c r="C68" s="19" t="s">
        <v>133</v>
      </c>
      <c r="D68" s="13" t="s">
        <v>2</v>
      </c>
      <c r="E68" s="18" t="s">
        <v>134</v>
      </c>
      <c r="F68" s="15">
        <v>32582000</v>
      </c>
      <c r="G68" s="38">
        <v>0</v>
      </c>
    </row>
    <row r="69" spans="1:7" x14ac:dyDescent="0.25">
      <c r="A69" s="88">
        <v>4001</v>
      </c>
      <c r="B69" s="74" t="s">
        <v>73</v>
      </c>
      <c r="C69" s="76" t="s">
        <v>74</v>
      </c>
      <c r="D69" s="76"/>
      <c r="E69" s="76"/>
      <c r="F69" s="15">
        <f>F70</f>
        <v>4800000</v>
      </c>
      <c r="G69" s="38">
        <f>G70</f>
        <v>2042955</v>
      </c>
    </row>
    <row r="70" spans="1:7" x14ac:dyDescent="0.25">
      <c r="A70" s="88"/>
      <c r="B70" s="74"/>
      <c r="C70" s="19" t="s">
        <v>28</v>
      </c>
      <c r="D70" s="13" t="s">
        <v>2</v>
      </c>
      <c r="E70" s="18" t="s">
        <v>11</v>
      </c>
      <c r="F70" s="15">
        <v>4800000</v>
      </c>
      <c r="G70" s="38">
        <v>2042955</v>
      </c>
    </row>
    <row r="71" spans="1:7" ht="15" customHeight="1" x14ac:dyDescent="0.25">
      <c r="A71" s="77">
        <v>4002</v>
      </c>
      <c r="B71" s="97" t="s">
        <v>75</v>
      </c>
      <c r="C71" s="76" t="s">
        <v>87</v>
      </c>
      <c r="D71" s="76"/>
      <c r="E71" s="76"/>
      <c r="F71" s="15">
        <f>F72+F75</f>
        <v>68374000</v>
      </c>
      <c r="G71" s="39">
        <f>G72+G75</f>
        <v>10957624.949999999</v>
      </c>
    </row>
    <row r="72" spans="1:7" x14ac:dyDescent="0.25">
      <c r="A72" s="78"/>
      <c r="B72" s="98"/>
      <c r="C72" s="19"/>
      <c r="D72" s="13" t="s">
        <v>2</v>
      </c>
      <c r="E72" s="18" t="s">
        <v>44</v>
      </c>
      <c r="F72" s="15">
        <f>+F73+F74</f>
        <v>19002000</v>
      </c>
      <c r="G72" s="38">
        <f>G74+G73</f>
        <v>0</v>
      </c>
    </row>
    <row r="73" spans="1:7" x14ac:dyDescent="0.25">
      <c r="A73" s="78"/>
      <c r="B73" s="98"/>
      <c r="C73" s="19" t="s">
        <v>28</v>
      </c>
      <c r="D73" s="13" t="s">
        <v>2</v>
      </c>
      <c r="E73" s="52" t="s">
        <v>14</v>
      </c>
      <c r="F73" s="15">
        <v>17274000</v>
      </c>
      <c r="G73" s="38">
        <v>0</v>
      </c>
    </row>
    <row r="74" spans="1:7" ht="39" x14ac:dyDescent="0.25">
      <c r="A74" s="78"/>
      <c r="B74" s="98"/>
      <c r="C74" s="19" t="s">
        <v>47</v>
      </c>
      <c r="D74" s="13" t="s">
        <v>2</v>
      </c>
      <c r="E74" s="52" t="s">
        <v>48</v>
      </c>
      <c r="F74" s="15">
        <v>1728000</v>
      </c>
      <c r="G74" s="38">
        <v>0</v>
      </c>
    </row>
    <row r="75" spans="1:7" x14ac:dyDescent="0.25">
      <c r="A75" s="79"/>
      <c r="B75" s="99"/>
      <c r="C75" s="19"/>
      <c r="D75" s="13" t="s">
        <v>43</v>
      </c>
      <c r="E75" s="52" t="s">
        <v>49</v>
      </c>
      <c r="F75" s="15">
        <v>49372000</v>
      </c>
      <c r="G75" s="38">
        <v>10957624.949999999</v>
      </c>
    </row>
    <row r="76" spans="1:7" ht="15" customHeight="1" x14ac:dyDescent="0.25">
      <c r="A76" s="88">
        <v>4006</v>
      </c>
      <c r="B76" s="74" t="s">
        <v>78</v>
      </c>
      <c r="C76" s="76" t="s">
        <v>92</v>
      </c>
      <c r="D76" s="76"/>
      <c r="E76" s="76"/>
      <c r="F76" s="15">
        <f>F77+F78+F79</f>
        <v>16100000</v>
      </c>
      <c r="G76" s="39">
        <f>G77+G78+G79</f>
        <v>5663810.0999999996</v>
      </c>
    </row>
    <row r="77" spans="1:7" ht="15" customHeight="1" x14ac:dyDescent="0.25">
      <c r="A77" s="88"/>
      <c r="B77" s="74"/>
      <c r="C77" s="32" t="s">
        <v>27</v>
      </c>
      <c r="D77" s="65" t="s">
        <v>56</v>
      </c>
      <c r="E77" s="64" t="s">
        <v>13</v>
      </c>
      <c r="F77" s="15">
        <v>600000</v>
      </c>
      <c r="G77" s="39">
        <v>0</v>
      </c>
    </row>
    <row r="78" spans="1:7" x14ac:dyDescent="0.25">
      <c r="A78" s="88"/>
      <c r="B78" s="74"/>
      <c r="C78" s="32" t="s">
        <v>28</v>
      </c>
      <c r="D78" s="65" t="s">
        <v>56</v>
      </c>
      <c r="E78" s="64" t="s">
        <v>14</v>
      </c>
      <c r="F78" s="15">
        <v>15000000</v>
      </c>
      <c r="G78" s="39">
        <v>5186732.83</v>
      </c>
    </row>
    <row r="79" spans="1:7" x14ac:dyDescent="0.25">
      <c r="A79" s="88"/>
      <c r="B79" s="74"/>
      <c r="C79" s="19" t="s">
        <v>28</v>
      </c>
      <c r="D79" s="53" t="s">
        <v>60</v>
      </c>
      <c r="E79" s="52" t="s">
        <v>14</v>
      </c>
      <c r="F79" s="15">
        <v>500000</v>
      </c>
      <c r="G79" s="38">
        <v>477077.27</v>
      </c>
    </row>
    <row r="80" spans="1:7" x14ac:dyDescent="0.25">
      <c r="A80" s="77">
        <v>7026</v>
      </c>
      <c r="B80" s="97" t="s">
        <v>79</v>
      </c>
      <c r="C80" s="76" t="s">
        <v>94</v>
      </c>
      <c r="D80" s="76"/>
      <c r="E80" s="76"/>
      <c r="F80" s="15">
        <f>F81+F84</f>
        <v>39792015</v>
      </c>
      <c r="G80" s="39">
        <f>G81+G84+G82</f>
        <v>35421408</v>
      </c>
    </row>
    <row r="81" spans="1:7" x14ac:dyDescent="0.25">
      <c r="A81" s="78"/>
      <c r="B81" s="98"/>
      <c r="C81" s="19"/>
      <c r="D81" s="13" t="s">
        <v>2</v>
      </c>
      <c r="E81" s="18" t="s">
        <v>44</v>
      </c>
      <c r="F81" s="15">
        <f>F82+F83</f>
        <v>7920000</v>
      </c>
      <c r="G81" s="39">
        <v>0</v>
      </c>
    </row>
    <row r="82" spans="1:7" x14ac:dyDescent="0.25">
      <c r="A82" s="78"/>
      <c r="B82" s="98"/>
      <c r="C82" s="19" t="s">
        <v>28</v>
      </c>
      <c r="D82" s="53" t="s">
        <v>2</v>
      </c>
      <c r="E82" s="52" t="s">
        <v>14</v>
      </c>
      <c r="F82" s="15">
        <v>7200000</v>
      </c>
      <c r="G82" s="39">
        <v>3549393</v>
      </c>
    </row>
    <row r="83" spans="1:7" ht="39" x14ac:dyDescent="0.25">
      <c r="A83" s="78"/>
      <c r="B83" s="98"/>
      <c r="C83" s="19" t="s">
        <v>47</v>
      </c>
      <c r="D83" s="53" t="s">
        <v>2</v>
      </c>
      <c r="E83" s="52" t="s">
        <v>48</v>
      </c>
      <c r="F83" s="15">
        <v>720000</v>
      </c>
      <c r="G83" s="39">
        <v>0</v>
      </c>
    </row>
    <row r="84" spans="1:7" x14ac:dyDescent="0.25">
      <c r="A84" s="79"/>
      <c r="B84" s="99"/>
      <c r="C84" s="19"/>
      <c r="D84" s="13" t="s">
        <v>43</v>
      </c>
      <c r="E84" s="52" t="s">
        <v>49</v>
      </c>
      <c r="F84" s="15">
        <v>31872015</v>
      </c>
      <c r="G84" s="39">
        <v>31872015</v>
      </c>
    </row>
    <row r="85" spans="1:7" x14ac:dyDescent="0.25">
      <c r="A85" s="77">
        <v>7030</v>
      </c>
      <c r="B85" s="97" t="s">
        <v>145</v>
      </c>
      <c r="C85" s="76" t="s">
        <v>117</v>
      </c>
      <c r="D85" s="76"/>
      <c r="E85" s="76"/>
      <c r="F85" s="15">
        <f>F86+F89</f>
        <v>12188824.720000001</v>
      </c>
      <c r="G85" s="39">
        <f>G86+G89+G87</f>
        <v>12044033.350000001</v>
      </c>
    </row>
    <row r="86" spans="1:7" x14ac:dyDescent="0.25">
      <c r="A86" s="78"/>
      <c r="B86" s="98"/>
      <c r="C86" s="19"/>
      <c r="D86" s="13" t="s">
        <v>2</v>
      </c>
      <c r="E86" s="18" t="s">
        <v>44</v>
      </c>
      <c r="F86" s="15">
        <f>F87+F88</f>
        <v>1353000</v>
      </c>
      <c r="G86" s="39">
        <v>0</v>
      </c>
    </row>
    <row r="87" spans="1:7" x14ac:dyDescent="0.25">
      <c r="A87" s="78"/>
      <c r="B87" s="98"/>
      <c r="C87" s="19" t="s">
        <v>28</v>
      </c>
      <c r="D87" s="53" t="s">
        <v>2</v>
      </c>
      <c r="E87" s="52" t="s">
        <v>14</v>
      </c>
      <c r="F87" s="15">
        <v>1230000</v>
      </c>
      <c r="G87" s="39">
        <v>1208208.6299999999</v>
      </c>
    </row>
    <row r="88" spans="1:7" ht="39" x14ac:dyDescent="0.25">
      <c r="A88" s="78"/>
      <c r="B88" s="98"/>
      <c r="C88" s="19" t="s">
        <v>47</v>
      </c>
      <c r="D88" s="53" t="s">
        <v>2</v>
      </c>
      <c r="E88" s="52" t="s">
        <v>48</v>
      </c>
      <c r="F88" s="15">
        <v>123000</v>
      </c>
      <c r="G88" s="39">
        <v>0</v>
      </c>
    </row>
    <row r="89" spans="1:7" x14ac:dyDescent="0.25">
      <c r="A89" s="79"/>
      <c r="B89" s="99"/>
      <c r="C89" s="19"/>
      <c r="D89" s="13" t="s">
        <v>43</v>
      </c>
      <c r="E89" s="52" t="s">
        <v>49</v>
      </c>
      <c r="F89" s="15">
        <v>10835824.720000001</v>
      </c>
      <c r="G89" s="39">
        <v>10835824.720000001</v>
      </c>
    </row>
    <row r="90" spans="1:7" x14ac:dyDescent="0.25">
      <c r="A90" s="88" t="s">
        <v>80</v>
      </c>
      <c r="B90" s="89"/>
      <c r="C90" s="89"/>
      <c r="D90" s="89"/>
      <c r="E90" s="89"/>
      <c r="F90" s="24">
        <f>F91+F94+F97</f>
        <v>22610000</v>
      </c>
      <c r="G90" s="43">
        <f>G91+G94+G97</f>
        <v>9391159.75</v>
      </c>
    </row>
    <row r="91" spans="1:7" ht="15" customHeight="1" x14ac:dyDescent="0.25">
      <c r="A91" s="90" t="s">
        <v>81</v>
      </c>
      <c r="B91" s="74" t="s">
        <v>82</v>
      </c>
      <c r="C91" s="76" t="s">
        <v>74</v>
      </c>
      <c r="D91" s="76"/>
      <c r="E91" s="76"/>
      <c r="F91" s="6">
        <f>F92+F93</f>
        <v>3510000</v>
      </c>
      <c r="G91" s="40">
        <f>G92+G93</f>
        <v>3050353</v>
      </c>
    </row>
    <row r="92" spans="1:7" ht="15.75" customHeight="1" x14ac:dyDescent="0.25">
      <c r="A92" s="90"/>
      <c r="B92" s="74"/>
      <c r="C92" s="60" t="s">
        <v>28</v>
      </c>
      <c r="D92" s="65" t="s">
        <v>56</v>
      </c>
      <c r="E92" s="18" t="s">
        <v>14</v>
      </c>
      <c r="F92" s="6">
        <v>3500000</v>
      </c>
      <c r="G92" s="40">
        <v>3044664.72</v>
      </c>
    </row>
    <row r="93" spans="1:7" x14ac:dyDescent="0.25">
      <c r="A93" s="90"/>
      <c r="B93" s="74"/>
      <c r="C93" s="60" t="s">
        <v>28</v>
      </c>
      <c r="D93" s="65" t="s">
        <v>60</v>
      </c>
      <c r="E93" s="18" t="s">
        <v>14</v>
      </c>
      <c r="F93" s="6">
        <v>10000</v>
      </c>
      <c r="G93" s="38">
        <v>5688.28</v>
      </c>
    </row>
    <row r="94" spans="1:7" x14ac:dyDescent="0.25">
      <c r="A94" s="90" t="s">
        <v>85</v>
      </c>
      <c r="B94" s="74" t="s">
        <v>86</v>
      </c>
      <c r="C94" s="76" t="s">
        <v>87</v>
      </c>
      <c r="D94" s="76"/>
      <c r="E94" s="76"/>
      <c r="F94" s="6">
        <f>F95+F96</f>
        <v>15000000</v>
      </c>
      <c r="G94" s="40">
        <f>G95+G96</f>
        <v>3323518.75</v>
      </c>
    </row>
    <row r="95" spans="1:7" ht="26.25" x14ac:dyDescent="0.25">
      <c r="A95" s="90"/>
      <c r="B95" s="74"/>
      <c r="C95" s="19" t="s">
        <v>33</v>
      </c>
      <c r="D95" s="13" t="s">
        <v>2</v>
      </c>
      <c r="E95" s="18" t="s">
        <v>34</v>
      </c>
      <c r="F95" s="15">
        <v>5000000</v>
      </c>
      <c r="G95" s="38">
        <v>0</v>
      </c>
    </row>
    <row r="96" spans="1:7" ht="33" customHeight="1" x14ac:dyDescent="0.25">
      <c r="A96" s="90"/>
      <c r="B96" s="74"/>
      <c r="C96" s="19" t="s">
        <v>88</v>
      </c>
      <c r="D96" s="13" t="s">
        <v>5</v>
      </c>
      <c r="E96" s="18" t="s">
        <v>89</v>
      </c>
      <c r="F96" s="15">
        <v>10000000</v>
      </c>
      <c r="G96" s="44">
        <v>3323518.75</v>
      </c>
    </row>
    <row r="97" spans="1:7" x14ac:dyDescent="0.25">
      <c r="A97" s="90" t="s">
        <v>90</v>
      </c>
      <c r="B97" s="74" t="s">
        <v>91</v>
      </c>
      <c r="C97" s="76" t="s">
        <v>92</v>
      </c>
      <c r="D97" s="76"/>
      <c r="E97" s="76"/>
      <c r="F97" s="6">
        <f>F98+F99+F100</f>
        <v>4100000</v>
      </c>
      <c r="G97" s="40">
        <f>G98+G99+G100</f>
        <v>3017288</v>
      </c>
    </row>
    <row r="98" spans="1:7" x14ac:dyDescent="0.25">
      <c r="A98" s="90"/>
      <c r="B98" s="74"/>
      <c r="C98" s="32" t="s">
        <v>27</v>
      </c>
      <c r="D98" s="65" t="s">
        <v>56</v>
      </c>
      <c r="E98" s="18" t="s">
        <v>13</v>
      </c>
      <c r="F98" s="6">
        <v>300000</v>
      </c>
      <c r="G98" s="40">
        <v>11617</v>
      </c>
    </row>
    <row r="99" spans="1:7" x14ac:dyDescent="0.25">
      <c r="A99" s="90"/>
      <c r="B99" s="74"/>
      <c r="C99" s="32" t="s">
        <v>28</v>
      </c>
      <c r="D99" s="65" t="s">
        <v>56</v>
      </c>
      <c r="E99" s="18" t="s">
        <v>14</v>
      </c>
      <c r="F99" s="6">
        <v>3500000</v>
      </c>
      <c r="G99" s="40">
        <v>2756752.92</v>
      </c>
    </row>
    <row r="100" spans="1:7" x14ac:dyDescent="0.25">
      <c r="A100" s="90"/>
      <c r="B100" s="74"/>
      <c r="C100" s="19" t="s">
        <v>28</v>
      </c>
      <c r="D100" s="13" t="s">
        <v>60</v>
      </c>
      <c r="E100" s="18" t="s">
        <v>14</v>
      </c>
      <c r="F100" s="15">
        <v>300000</v>
      </c>
      <c r="G100" s="38">
        <v>248918.08</v>
      </c>
    </row>
    <row r="101" spans="1:7" x14ac:dyDescent="0.25">
      <c r="A101" s="83" t="s">
        <v>95</v>
      </c>
      <c r="B101" s="84"/>
      <c r="C101" s="84"/>
      <c r="D101" s="84"/>
      <c r="E101" s="85"/>
      <c r="F101" s="6">
        <f>F102+F118+F120</f>
        <v>4949770840.79</v>
      </c>
      <c r="G101" s="40">
        <f>G102+G118+G120</f>
        <v>4896326011.6400003</v>
      </c>
    </row>
    <row r="102" spans="1:7" x14ac:dyDescent="0.25">
      <c r="A102" s="72" t="s">
        <v>63</v>
      </c>
      <c r="B102" s="86" t="s">
        <v>96</v>
      </c>
      <c r="C102" s="89" t="s">
        <v>66</v>
      </c>
      <c r="D102" s="89"/>
      <c r="E102" s="89"/>
      <c r="F102" s="20">
        <f>F103+F104+F105+F106+F107+F108+F109+F110+F111+F112+F113+F114+F115+F117+F116</f>
        <v>139699000</v>
      </c>
      <c r="G102" s="37">
        <f>G103+G104+G105+G106+G107+G108+G109+G110+G111+G112+G113+G114+G115+G117+G116</f>
        <v>108840998.31</v>
      </c>
    </row>
    <row r="103" spans="1:7" s="2" customFormat="1" ht="26.25" x14ac:dyDescent="0.25">
      <c r="A103" s="72"/>
      <c r="B103" s="86"/>
      <c r="C103" s="12">
        <v>411</v>
      </c>
      <c r="D103" s="13" t="s">
        <v>2</v>
      </c>
      <c r="E103" s="14" t="s">
        <v>51</v>
      </c>
      <c r="F103" s="6">
        <v>22738000</v>
      </c>
      <c r="G103" s="38">
        <v>22736755.379999999</v>
      </c>
    </row>
    <row r="104" spans="1:7" s="2" customFormat="1" ht="26.25" x14ac:dyDescent="0.25">
      <c r="A104" s="72"/>
      <c r="B104" s="86"/>
      <c r="C104" s="12">
        <v>412</v>
      </c>
      <c r="D104" s="13" t="s">
        <v>2</v>
      </c>
      <c r="E104" s="14" t="s">
        <v>8</v>
      </c>
      <c r="F104" s="6">
        <v>4144000</v>
      </c>
      <c r="G104" s="38">
        <v>3899353.47</v>
      </c>
    </row>
    <row r="105" spans="1:7" s="2" customFormat="1" x14ac:dyDescent="0.25">
      <c r="A105" s="72"/>
      <c r="B105" s="86"/>
      <c r="C105" s="12">
        <v>413</v>
      </c>
      <c r="D105" s="13" t="s">
        <v>2</v>
      </c>
      <c r="E105" s="14" t="s">
        <v>20</v>
      </c>
      <c r="F105" s="6">
        <v>150000</v>
      </c>
      <c r="G105" s="38">
        <v>28000</v>
      </c>
    </row>
    <row r="106" spans="1:7" s="2" customFormat="1" ht="14.25" customHeight="1" x14ac:dyDescent="0.25">
      <c r="A106" s="72"/>
      <c r="B106" s="86"/>
      <c r="C106" s="12">
        <v>414</v>
      </c>
      <c r="D106" s="13" t="s">
        <v>2</v>
      </c>
      <c r="E106" s="14" t="s">
        <v>9</v>
      </c>
      <c r="F106" s="6">
        <v>900000</v>
      </c>
      <c r="G106" s="38">
        <v>109894</v>
      </c>
    </row>
    <row r="107" spans="1:7" s="2" customFormat="1" x14ac:dyDescent="0.25">
      <c r="A107" s="72"/>
      <c r="B107" s="86"/>
      <c r="C107" s="12">
        <v>415</v>
      </c>
      <c r="D107" s="13" t="s">
        <v>2</v>
      </c>
      <c r="E107" s="14" t="s">
        <v>12</v>
      </c>
      <c r="F107" s="6">
        <v>1840000</v>
      </c>
      <c r="G107" s="38">
        <v>1310657.77</v>
      </c>
    </row>
    <row r="108" spans="1:7" s="2" customFormat="1" ht="26.25" x14ac:dyDescent="0.25">
      <c r="A108" s="72"/>
      <c r="B108" s="86"/>
      <c r="C108" s="12">
        <v>416</v>
      </c>
      <c r="D108" s="13" t="s">
        <v>2</v>
      </c>
      <c r="E108" s="14" t="s">
        <v>24</v>
      </c>
      <c r="F108" s="6">
        <v>260000</v>
      </c>
      <c r="G108" s="38">
        <v>125671.28</v>
      </c>
    </row>
    <row r="109" spans="1:7" s="2" customFormat="1" x14ac:dyDescent="0.25">
      <c r="A109" s="72"/>
      <c r="B109" s="86"/>
      <c r="C109" s="12">
        <v>421</v>
      </c>
      <c r="D109" s="13" t="s">
        <v>2</v>
      </c>
      <c r="E109" s="14" t="s">
        <v>26</v>
      </c>
      <c r="F109" s="6">
        <v>1605000</v>
      </c>
      <c r="G109" s="38">
        <v>605510.91</v>
      </c>
    </row>
    <row r="110" spans="1:7" s="2" customFormat="1" x14ac:dyDescent="0.25">
      <c r="A110" s="72"/>
      <c r="B110" s="86"/>
      <c r="C110" s="12">
        <v>422</v>
      </c>
      <c r="D110" s="13" t="s">
        <v>2</v>
      </c>
      <c r="E110" s="14" t="s">
        <v>13</v>
      </c>
      <c r="F110" s="6">
        <v>1580000</v>
      </c>
      <c r="G110" s="38">
        <v>858064.41</v>
      </c>
    </row>
    <row r="111" spans="1:7" s="2" customFormat="1" x14ac:dyDescent="0.25">
      <c r="A111" s="72"/>
      <c r="B111" s="86"/>
      <c r="C111" s="12">
        <v>423</v>
      </c>
      <c r="D111" s="13" t="s">
        <v>2</v>
      </c>
      <c r="E111" s="14" t="s">
        <v>14</v>
      </c>
      <c r="F111" s="6">
        <v>10882000</v>
      </c>
      <c r="G111" s="38">
        <v>7780078.1699999999</v>
      </c>
    </row>
    <row r="112" spans="1:7" s="2" customFormat="1" x14ac:dyDescent="0.25">
      <c r="A112" s="72"/>
      <c r="B112" s="86"/>
      <c r="C112" s="12">
        <v>424</v>
      </c>
      <c r="D112" s="13" t="s">
        <v>2</v>
      </c>
      <c r="E112" s="14" t="s">
        <v>46</v>
      </c>
      <c r="F112" s="6">
        <v>16400000</v>
      </c>
      <c r="G112" s="38">
        <v>8899992</v>
      </c>
    </row>
    <row r="113" spans="1:7" s="2" customFormat="1" x14ac:dyDescent="0.25">
      <c r="A113" s="72"/>
      <c r="B113" s="86"/>
      <c r="C113" s="12">
        <v>425</v>
      </c>
      <c r="D113" s="13" t="s">
        <v>2</v>
      </c>
      <c r="E113" s="18" t="s">
        <v>30</v>
      </c>
      <c r="F113" s="6">
        <v>1070000</v>
      </c>
      <c r="G113" s="38">
        <v>193377.56</v>
      </c>
    </row>
    <row r="114" spans="1:7" s="2" customFormat="1" x14ac:dyDescent="0.25">
      <c r="A114" s="72"/>
      <c r="B114" s="86"/>
      <c r="C114" s="12">
        <v>426</v>
      </c>
      <c r="D114" s="13" t="s">
        <v>2</v>
      </c>
      <c r="E114" s="18" t="s">
        <v>32</v>
      </c>
      <c r="F114" s="6">
        <v>2180000</v>
      </c>
      <c r="G114" s="38">
        <v>1600000</v>
      </c>
    </row>
    <row r="115" spans="1:7" s="2" customFormat="1" ht="17.25" customHeight="1" x14ac:dyDescent="0.25">
      <c r="A115" s="72"/>
      <c r="B115" s="86"/>
      <c r="C115" s="12">
        <v>482</v>
      </c>
      <c r="D115" s="13" t="s">
        <v>2</v>
      </c>
      <c r="E115" s="18" t="s">
        <v>36</v>
      </c>
      <c r="F115" s="6">
        <v>450000</v>
      </c>
      <c r="G115" s="38">
        <v>255156</v>
      </c>
    </row>
    <row r="116" spans="1:7" s="2" customFormat="1" ht="26.25" x14ac:dyDescent="0.25">
      <c r="A116" s="72"/>
      <c r="B116" s="86"/>
      <c r="C116" s="12">
        <v>483</v>
      </c>
      <c r="D116" s="13" t="s">
        <v>2</v>
      </c>
      <c r="E116" s="18" t="s">
        <v>38</v>
      </c>
      <c r="F116" s="6">
        <v>60500000</v>
      </c>
      <c r="G116" s="38">
        <v>60438487.359999999</v>
      </c>
    </row>
    <row r="117" spans="1:7" s="2" customFormat="1" x14ac:dyDescent="0.25">
      <c r="A117" s="72"/>
      <c r="B117" s="86"/>
      <c r="C117" s="12">
        <v>511</v>
      </c>
      <c r="D117" s="13" t="s">
        <v>2</v>
      </c>
      <c r="E117" s="18" t="s">
        <v>146</v>
      </c>
      <c r="F117" s="6">
        <v>15000000</v>
      </c>
      <c r="G117" s="38">
        <v>0</v>
      </c>
    </row>
    <row r="118" spans="1:7" s="3" customFormat="1" ht="12.75" x14ac:dyDescent="0.2">
      <c r="A118" s="88">
        <v>4003</v>
      </c>
      <c r="B118" s="86" t="s">
        <v>97</v>
      </c>
      <c r="C118" s="89" t="s">
        <v>98</v>
      </c>
      <c r="D118" s="89"/>
      <c r="E118" s="89"/>
      <c r="F118" s="20">
        <f>F119</f>
        <v>4785000000</v>
      </c>
      <c r="G118" s="37">
        <f>G119</f>
        <v>4785000000</v>
      </c>
    </row>
    <row r="119" spans="1:7" ht="39" x14ac:dyDescent="0.25">
      <c r="A119" s="88"/>
      <c r="B119" s="86"/>
      <c r="C119" s="12">
        <v>451</v>
      </c>
      <c r="D119" s="13" t="s">
        <v>2</v>
      </c>
      <c r="E119" s="14" t="s">
        <v>84</v>
      </c>
      <c r="F119" s="6">
        <v>4785000000</v>
      </c>
      <c r="G119" s="38">
        <v>4785000000</v>
      </c>
    </row>
    <row r="120" spans="1:7" x14ac:dyDescent="0.25">
      <c r="A120" s="77">
        <v>7005</v>
      </c>
      <c r="B120" s="97" t="s">
        <v>101</v>
      </c>
      <c r="C120" s="76" t="s">
        <v>102</v>
      </c>
      <c r="D120" s="76"/>
      <c r="E120" s="76"/>
      <c r="F120" s="15">
        <f>F121+F124</f>
        <v>25071840.789999999</v>
      </c>
      <c r="G120" s="39">
        <f>G121+G124</f>
        <v>2485013.33</v>
      </c>
    </row>
    <row r="121" spans="1:7" x14ac:dyDescent="0.25">
      <c r="A121" s="78"/>
      <c r="B121" s="98"/>
      <c r="C121" s="19"/>
      <c r="D121" s="13" t="s">
        <v>2</v>
      </c>
      <c r="E121" s="18" t="s">
        <v>44</v>
      </c>
      <c r="F121" s="15">
        <f>F122+F123</f>
        <v>2773000</v>
      </c>
      <c r="G121" s="39">
        <f>G122+G123</f>
        <v>2485013.33</v>
      </c>
    </row>
    <row r="122" spans="1:7" x14ac:dyDescent="0.25">
      <c r="A122" s="78"/>
      <c r="B122" s="98"/>
      <c r="C122" s="19" t="s">
        <v>28</v>
      </c>
      <c r="D122" s="53" t="s">
        <v>2</v>
      </c>
      <c r="E122" s="52" t="s">
        <v>14</v>
      </c>
      <c r="F122" s="15">
        <v>2521000</v>
      </c>
      <c r="G122" s="39">
        <v>2485013.33</v>
      </c>
    </row>
    <row r="123" spans="1:7" ht="37.5" customHeight="1" x14ac:dyDescent="0.25">
      <c r="A123" s="78"/>
      <c r="B123" s="98"/>
      <c r="C123" s="19" t="s">
        <v>47</v>
      </c>
      <c r="D123" s="53" t="s">
        <v>2</v>
      </c>
      <c r="E123" s="52" t="s">
        <v>48</v>
      </c>
      <c r="F123" s="15">
        <v>252000</v>
      </c>
      <c r="G123" s="39">
        <v>0</v>
      </c>
    </row>
    <row r="124" spans="1:7" x14ac:dyDescent="0.25">
      <c r="A124" s="79"/>
      <c r="B124" s="99"/>
      <c r="C124" s="19"/>
      <c r="D124" s="13" t="s">
        <v>43</v>
      </c>
      <c r="E124" s="52" t="s">
        <v>49</v>
      </c>
      <c r="F124" s="15">
        <v>22298840.789999999</v>
      </c>
      <c r="G124" s="39">
        <v>0</v>
      </c>
    </row>
    <row r="125" spans="1:7" x14ac:dyDescent="0.25">
      <c r="A125" s="83" t="s">
        <v>103</v>
      </c>
      <c r="B125" s="84"/>
      <c r="C125" s="84"/>
      <c r="D125" s="84"/>
      <c r="E125" s="85"/>
      <c r="F125" s="6">
        <f>F126</f>
        <v>1150006000</v>
      </c>
      <c r="G125" s="40">
        <f>G126</f>
        <v>1142057537.0900002</v>
      </c>
    </row>
    <row r="126" spans="1:7" x14ac:dyDescent="0.25">
      <c r="A126" s="72" t="s">
        <v>104</v>
      </c>
      <c r="B126" s="86" t="s">
        <v>105</v>
      </c>
      <c r="C126" s="76" t="s">
        <v>106</v>
      </c>
      <c r="D126" s="76"/>
      <c r="E126" s="76"/>
      <c r="F126" s="6">
        <f>F127+F128+F129+F130+F131+F132</f>
        <v>1150006000</v>
      </c>
      <c r="G126" s="40">
        <f>G127+G128+G129+G130+G131+G132</f>
        <v>1142057537.0900002</v>
      </c>
    </row>
    <row r="127" spans="1:7" ht="26.25" x14ac:dyDescent="0.25">
      <c r="A127" s="72"/>
      <c r="B127" s="86"/>
      <c r="C127" s="12">
        <v>411</v>
      </c>
      <c r="D127" s="13" t="s">
        <v>2</v>
      </c>
      <c r="E127" s="14" t="s">
        <v>7</v>
      </c>
      <c r="F127" s="6">
        <v>1362000</v>
      </c>
      <c r="G127" s="38">
        <v>1360470.75</v>
      </c>
    </row>
    <row r="128" spans="1:7" ht="26.25" x14ac:dyDescent="0.25">
      <c r="A128" s="72"/>
      <c r="B128" s="86"/>
      <c r="C128" s="12">
        <v>412</v>
      </c>
      <c r="D128" s="13" t="s">
        <v>2</v>
      </c>
      <c r="E128" s="14" t="s">
        <v>8</v>
      </c>
      <c r="F128" s="6">
        <v>234000</v>
      </c>
      <c r="G128" s="38">
        <v>233320.71</v>
      </c>
    </row>
    <row r="129" spans="1:7" ht="17.25" customHeight="1" x14ac:dyDescent="0.25">
      <c r="A129" s="72"/>
      <c r="B129" s="86"/>
      <c r="C129" s="12">
        <v>414</v>
      </c>
      <c r="D129" s="13" t="s">
        <v>2</v>
      </c>
      <c r="E129" s="14" t="s">
        <v>9</v>
      </c>
      <c r="F129" s="6">
        <v>50000</v>
      </c>
      <c r="G129" s="38">
        <v>0</v>
      </c>
    </row>
    <row r="130" spans="1:7" x14ac:dyDescent="0.25">
      <c r="A130" s="72"/>
      <c r="B130" s="86"/>
      <c r="C130" s="12">
        <v>415</v>
      </c>
      <c r="D130" s="13" t="s">
        <v>2</v>
      </c>
      <c r="E130" s="14" t="s">
        <v>12</v>
      </c>
      <c r="F130" s="6">
        <v>70000</v>
      </c>
      <c r="G130" s="38">
        <v>36025</v>
      </c>
    </row>
    <row r="131" spans="1:7" x14ac:dyDescent="0.25">
      <c r="A131" s="72"/>
      <c r="B131" s="86"/>
      <c r="C131" s="12">
        <v>422</v>
      </c>
      <c r="D131" s="13" t="s">
        <v>2</v>
      </c>
      <c r="E131" s="14" t="s">
        <v>13</v>
      </c>
      <c r="F131" s="6">
        <v>290000</v>
      </c>
      <c r="G131" s="38">
        <v>0</v>
      </c>
    </row>
    <row r="132" spans="1:7" ht="39.75" thickBot="1" x14ac:dyDescent="0.3">
      <c r="A132" s="73"/>
      <c r="B132" s="87"/>
      <c r="C132" s="47">
        <v>451</v>
      </c>
      <c r="D132" s="48" t="s">
        <v>2</v>
      </c>
      <c r="E132" s="49" t="s">
        <v>84</v>
      </c>
      <c r="F132" s="57">
        <v>1148000000</v>
      </c>
      <c r="G132" s="51">
        <v>1140427720.6300001</v>
      </c>
    </row>
    <row r="133" spans="1:7" x14ac:dyDescent="0.25">
      <c r="A133" s="68" t="s">
        <v>108</v>
      </c>
      <c r="B133" s="69"/>
      <c r="C133" s="69"/>
      <c r="D133" s="69"/>
      <c r="E133" s="69"/>
      <c r="F133" s="55"/>
      <c r="G133" s="56"/>
    </row>
    <row r="134" spans="1:7" x14ac:dyDescent="0.25">
      <c r="A134" s="70" t="s">
        <v>109</v>
      </c>
      <c r="B134" s="71"/>
      <c r="C134" s="71"/>
      <c r="D134" s="71"/>
      <c r="E134" s="71"/>
      <c r="F134" s="25">
        <f>F135</f>
        <v>300240000</v>
      </c>
      <c r="G134" s="36">
        <f>G135</f>
        <v>107157731.08</v>
      </c>
    </row>
    <row r="135" spans="1:7" x14ac:dyDescent="0.25">
      <c r="A135" s="72" t="s">
        <v>63</v>
      </c>
      <c r="B135" s="74" t="s">
        <v>110</v>
      </c>
      <c r="C135" s="76" t="s">
        <v>66</v>
      </c>
      <c r="D135" s="76"/>
      <c r="E135" s="76"/>
      <c r="F135" s="20">
        <f>F136</f>
        <v>300240000</v>
      </c>
      <c r="G135" s="37">
        <f>G136</f>
        <v>107157731.08</v>
      </c>
    </row>
    <row r="136" spans="1:7" ht="27" thickBot="1" x14ac:dyDescent="0.3">
      <c r="A136" s="73"/>
      <c r="B136" s="75"/>
      <c r="C136" s="47">
        <v>463</v>
      </c>
      <c r="D136" s="48" t="s">
        <v>2</v>
      </c>
      <c r="E136" s="49" t="s">
        <v>89</v>
      </c>
      <c r="F136" s="50">
        <v>300240000</v>
      </c>
      <c r="G136" s="51">
        <v>107157731.08</v>
      </c>
    </row>
  </sheetData>
  <mergeCells count="73">
    <mergeCell ref="A135:A136"/>
    <mergeCell ref="B135:B136"/>
    <mergeCell ref="C135:E135"/>
    <mergeCell ref="A85:A89"/>
    <mergeCell ref="B85:B89"/>
    <mergeCell ref="C85:E85"/>
    <mergeCell ref="A125:E125"/>
    <mergeCell ref="A126:A132"/>
    <mergeCell ref="B126:B132"/>
    <mergeCell ref="C126:E126"/>
    <mergeCell ref="A133:E133"/>
    <mergeCell ref="A134:E134"/>
    <mergeCell ref="A118:A119"/>
    <mergeCell ref="B118:B119"/>
    <mergeCell ref="C118:E118"/>
    <mergeCell ref="A120:A124"/>
    <mergeCell ref="B120:B124"/>
    <mergeCell ref="C120:E120"/>
    <mergeCell ref="A97:A100"/>
    <mergeCell ref="B97:B100"/>
    <mergeCell ref="C97:E97"/>
    <mergeCell ref="A101:E101"/>
    <mergeCell ref="A102:A117"/>
    <mergeCell ref="B102:B117"/>
    <mergeCell ref="C102:E102"/>
    <mergeCell ref="A90:E90"/>
    <mergeCell ref="A91:A93"/>
    <mergeCell ref="B91:B93"/>
    <mergeCell ref="C91:E91"/>
    <mergeCell ref="A94:A96"/>
    <mergeCell ref="B94:B96"/>
    <mergeCell ref="C94:E94"/>
    <mergeCell ref="A76:A79"/>
    <mergeCell ref="B76:B79"/>
    <mergeCell ref="C76:E76"/>
    <mergeCell ref="A80:A84"/>
    <mergeCell ref="B80:B84"/>
    <mergeCell ref="C80:E80"/>
    <mergeCell ref="A71:A75"/>
    <mergeCell ref="B71:B75"/>
    <mergeCell ref="C71:E71"/>
    <mergeCell ref="A67:A68"/>
    <mergeCell ref="B67:B68"/>
    <mergeCell ref="C67:E67"/>
    <mergeCell ref="A69:A70"/>
    <mergeCell ref="B69:B70"/>
    <mergeCell ref="C69:E69"/>
    <mergeCell ref="A63:A64"/>
    <mergeCell ref="B63:B64"/>
    <mergeCell ref="C63:E63"/>
    <mergeCell ref="A65:A66"/>
    <mergeCell ref="B65:B66"/>
    <mergeCell ref="C65:E65"/>
    <mergeCell ref="A43:A60"/>
    <mergeCell ref="B43:B60"/>
    <mergeCell ref="C43:E43"/>
    <mergeCell ref="A61:A62"/>
    <mergeCell ref="B61:B62"/>
    <mergeCell ref="C61:E61"/>
    <mergeCell ref="A20:A33"/>
    <mergeCell ref="B20:B33"/>
    <mergeCell ref="C20:E20"/>
    <mergeCell ref="A34:A42"/>
    <mergeCell ref="B34:B42"/>
    <mergeCell ref="C34:E34"/>
    <mergeCell ref="A1:G1"/>
    <mergeCell ref="A3:E3"/>
    <mergeCell ref="A4:C9"/>
    <mergeCell ref="A10:E10"/>
    <mergeCell ref="A11:E11"/>
    <mergeCell ref="A12:A19"/>
    <mergeCell ref="B12:B19"/>
    <mergeCell ref="C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workbookViewId="0">
      <selection activeCell="K14" sqref="K14"/>
    </sheetView>
  </sheetViews>
  <sheetFormatPr defaultRowHeight="15" x14ac:dyDescent="0.25"/>
  <cols>
    <col min="1" max="1" width="6.5703125" style="1" customWidth="1"/>
    <col min="2" max="2" width="31.85546875" style="1" customWidth="1"/>
    <col min="3" max="4" width="5.140625" style="1" customWidth="1"/>
    <col min="5" max="5" width="27" style="1" customWidth="1"/>
    <col min="6" max="6" width="14" style="1" customWidth="1"/>
    <col min="7" max="7" width="16.42578125" style="1" customWidth="1"/>
    <col min="8" max="8" width="9.140625" style="1"/>
    <col min="9" max="9" width="12.7109375" style="1" bestFit="1" customWidth="1"/>
    <col min="10" max="16384" width="9.140625" style="1"/>
  </cols>
  <sheetData>
    <row r="1" spans="1:9" x14ac:dyDescent="0.25">
      <c r="A1" s="103" t="s">
        <v>147</v>
      </c>
      <c r="B1" s="104"/>
      <c r="C1" s="104"/>
      <c r="D1" s="104"/>
      <c r="E1" s="104"/>
      <c r="F1" s="104"/>
      <c r="G1" s="105"/>
      <c r="H1" s="4"/>
    </row>
    <row r="2" spans="1:9" ht="25.5" x14ac:dyDescent="0.25">
      <c r="A2" s="33" t="s">
        <v>52</v>
      </c>
      <c r="B2" s="5" t="s">
        <v>54</v>
      </c>
      <c r="C2" s="5" t="s">
        <v>0</v>
      </c>
      <c r="D2" s="5" t="s">
        <v>53</v>
      </c>
      <c r="E2" s="5" t="s">
        <v>1</v>
      </c>
      <c r="F2" s="8" t="s">
        <v>148</v>
      </c>
      <c r="G2" s="34" t="s">
        <v>149</v>
      </c>
      <c r="H2" s="4"/>
    </row>
    <row r="3" spans="1:9" x14ac:dyDescent="0.25">
      <c r="A3" s="70" t="s">
        <v>55</v>
      </c>
      <c r="B3" s="71"/>
      <c r="C3" s="71"/>
      <c r="D3" s="71"/>
      <c r="E3" s="71"/>
      <c r="F3" s="11">
        <f>F4+F5+F6+F7+F8</f>
        <v>7126673000</v>
      </c>
      <c r="G3" s="35">
        <f>G4+G5+G6+G7+G8</f>
        <v>3937734300.6199994</v>
      </c>
    </row>
    <row r="4" spans="1:9" x14ac:dyDescent="0.25">
      <c r="A4" s="106"/>
      <c r="B4" s="107"/>
      <c r="C4" s="108"/>
      <c r="D4" s="9" t="s">
        <v>2</v>
      </c>
      <c r="E4" s="10" t="s">
        <v>3</v>
      </c>
      <c r="F4" s="11">
        <v>6913017000</v>
      </c>
      <c r="G4" s="35">
        <v>3869623931.6799998</v>
      </c>
    </row>
    <row r="5" spans="1:9" ht="16.5" customHeight="1" x14ac:dyDescent="0.25">
      <c r="A5" s="109"/>
      <c r="B5" s="110"/>
      <c r="C5" s="111"/>
      <c r="D5" s="9" t="s">
        <v>56</v>
      </c>
      <c r="E5" s="10" t="s">
        <v>57</v>
      </c>
      <c r="F5" s="11">
        <v>27100000</v>
      </c>
      <c r="G5" s="35">
        <v>6830466.6799999997</v>
      </c>
    </row>
    <row r="6" spans="1:9" ht="26.25" customHeight="1" x14ac:dyDescent="0.25">
      <c r="A6" s="109"/>
      <c r="B6" s="110"/>
      <c r="C6" s="111"/>
      <c r="D6" s="9" t="s">
        <v>5</v>
      </c>
      <c r="E6" s="10" t="s">
        <v>6</v>
      </c>
      <c r="F6" s="11">
        <v>12531000</v>
      </c>
      <c r="G6" s="35">
        <v>7167265.5899999999</v>
      </c>
    </row>
    <row r="7" spans="1:9" ht="26.25" customHeight="1" x14ac:dyDescent="0.25">
      <c r="A7" s="109"/>
      <c r="B7" s="110"/>
      <c r="C7" s="111"/>
      <c r="D7" s="9" t="s">
        <v>60</v>
      </c>
      <c r="E7" s="10" t="s">
        <v>62</v>
      </c>
      <c r="F7" s="11">
        <v>1450000</v>
      </c>
      <c r="G7" s="35">
        <v>925627.17999999993</v>
      </c>
    </row>
    <row r="8" spans="1:9" x14ac:dyDescent="0.25">
      <c r="A8" s="112"/>
      <c r="B8" s="113"/>
      <c r="C8" s="114"/>
      <c r="D8" s="9">
        <v>56</v>
      </c>
      <c r="E8" s="10" t="s">
        <v>4</v>
      </c>
      <c r="F8" s="11">
        <v>172575000</v>
      </c>
      <c r="G8" s="35">
        <v>53187009.490000002</v>
      </c>
    </row>
    <row r="9" spans="1:9" x14ac:dyDescent="0.25">
      <c r="A9" s="70" t="s">
        <v>107</v>
      </c>
      <c r="B9" s="71"/>
      <c r="C9" s="71"/>
      <c r="D9" s="71"/>
      <c r="E9" s="71"/>
      <c r="F9" s="25">
        <f>F10+F83+F91+F113</f>
        <v>6616433000</v>
      </c>
      <c r="G9" s="36">
        <f>G10+G83+G91+G113</f>
        <v>3770226184.3000002</v>
      </c>
    </row>
    <row r="10" spans="1:9" x14ac:dyDescent="0.25">
      <c r="A10" s="70" t="s">
        <v>59</v>
      </c>
      <c r="B10" s="71"/>
      <c r="C10" s="71"/>
      <c r="D10" s="71"/>
      <c r="E10" s="71"/>
      <c r="F10" s="25">
        <f>F11+F20+F34+F43+F69+F71+F75+F79+F61+F63+F65+F67</f>
        <v>438362000</v>
      </c>
      <c r="G10" s="36">
        <f>G11+G20+G34+G43+G69+G71+G75+G79+G61+G63+G65+G67</f>
        <v>184680838.95000002</v>
      </c>
      <c r="I10" s="118"/>
    </row>
    <row r="11" spans="1:9" ht="15" customHeight="1" x14ac:dyDescent="0.25">
      <c r="A11" s="72" t="s">
        <v>63</v>
      </c>
      <c r="B11" s="74" t="s">
        <v>58</v>
      </c>
      <c r="C11" s="76" t="s">
        <v>66</v>
      </c>
      <c r="D11" s="76"/>
      <c r="E11" s="76"/>
      <c r="F11" s="20">
        <f>F12+F13+F14+F15+F16+F17+F19+F18</f>
        <v>36324000</v>
      </c>
      <c r="G11" s="37">
        <f>G12+G13+G14+G15+G16+G17+G19+G18</f>
        <v>20200288.93</v>
      </c>
      <c r="I11" s="118"/>
    </row>
    <row r="12" spans="1:9" ht="24.75" customHeight="1" x14ac:dyDescent="0.25">
      <c r="A12" s="72"/>
      <c r="B12" s="74"/>
      <c r="C12" s="12">
        <v>411</v>
      </c>
      <c r="D12" s="13" t="s">
        <v>2</v>
      </c>
      <c r="E12" s="14" t="s">
        <v>7</v>
      </c>
      <c r="F12" s="15">
        <v>15723000</v>
      </c>
      <c r="G12" s="38">
        <v>8956763.7400000002</v>
      </c>
      <c r="I12" s="118"/>
    </row>
    <row r="13" spans="1:9" ht="24.75" customHeight="1" x14ac:dyDescent="0.25">
      <c r="A13" s="72"/>
      <c r="B13" s="74"/>
      <c r="C13" s="12">
        <v>412</v>
      </c>
      <c r="D13" s="13" t="s">
        <v>2</v>
      </c>
      <c r="E13" s="14" t="s">
        <v>8</v>
      </c>
      <c r="F13" s="15">
        <v>2860000</v>
      </c>
      <c r="G13" s="38">
        <v>1583596.34</v>
      </c>
    </row>
    <row r="14" spans="1:9" ht="18" customHeight="1" x14ac:dyDescent="0.25">
      <c r="A14" s="72"/>
      <c r="B14" s="74"/>
      <c r="C14" s="12">
        <v>414</v>
      </c>
      <c r="D14" s="13" t="s">
        <v>2</v>
      </c>
      <c r="E14" s="14" t="s">
        <v>9</v>
      </c>
      <c r="F14" s="15">
        <v>100000</v>
      </c>
      <c r="G14" s="38">
        <v>0</v>
      </c>
    </row>
    <row r="15" spans="1:9" x14ac:dyDescent="0.25">
      <c r="A15" s="72"/>
      <c r="B15" s="74"/>
      <c r="C15" s="12">
        <v>415</v>
      </c>
      <c r="D15" s="13" t="s">
        <v>2</v>
      </c>
      <c r="E15" s="14" t="s">
        <v>10</v>
      </c>
      <c r="F15" s="15">
        <v>800000</v>
      </c>
      <c r="G15" s="38">
        <v>158240</v>
      </c>
    </row>
    <row r="16" spans="1:9" x14ac:dyDescent="0.25">
      <c r="A16" s="72"/>
      <c r="B16" s="74"/>
      <c r="C16" s="12">
        <v>422</v>
      </c>
      <c r="D16" s="13" t="s">
        <v>2</v>
      </c>
      <c r="E16" s="14" t="s">
        <v>13</v>
      </c>
      <c r="F16" s="15">
        <v>830000</v>
      </c>
      <c r="G16" s="38">
        <v>64478.21</v>
      </c>
    </row>
    <row r="17" spans="1:7" x14ac:dyDescent="0.25">
      <c r="A17" s="72"/>
      <c r="B17" s="74"/>
      <c r="C17" s="12">
        <v>423</v>
      </c>
      <c r="D17" s="13" t="s">
        <v>2</v>
      </c>
      <c r="E17" s="14" t="s">
        <v>11</v>
      </c>
      <c r="F17" s="15">
        <v>9230000</v>
      </c>
      <c r="G17" s="38">
        <v>2735533.78</v>
      </c>
    </row>
    <row r="18" spans="1:7" x14ac:dyDescent="0.25">
      <c r="A18" s="72"/>
      <c r="B18" s="74"/>
      <c r="C18" s="12">
        <v>465</v>
      </c>
      <c r="D18" s="13" t="s">
        <v>5</v>
      </c>
      <c r="E18" s="14" t="s">
        <v>61</v>
      </c>
      <c r="F18" s="15">
        <v>6531000</v>
      </c>
      <c r="G18" s="38">
        <v>6530473.1500000004</v>
      </c>
    </row>
    <row r="19" spans="1:7" x14ac:dyDescent="0.25">
      <c r="A19" s="72"/>
      <c r="B19" s="74"/>
      <c r="C19" s="12">
        <v>465</v>
      </c>
      <c r="D19" s="13" t="s">
        <v>60</v>
      </c>
      <c r="E19" s="14" t="s">
        <v>61</v>
      </c>
      <c r="F19" s="15">
        <v>250000</v>
      </c>
      <c r="G19" s="38">
        <v>171203.71</v>
      </c>
    </row>
    <row r="20" spans="1:7" x14ac:dyDescent="0.25">
      <c r="A20" s="72" t="s">
        <v>64</v>
      </c>
      <c r="B20" s="74" t="s">
        <v>65</v>
      </c>
      <c r="C20" s="76" t="s">
        <v>67</v>
      </c>
      <c r="D20" s="76"/>
      <c r="E20" s="76"/>
      <c r="F20" s="20">
        <f>F21+F22+F23+F24+F25+F26+F27+F28+F29+F30+F31+F33+F32</f>
        <v>77332000</v>
      </c>
      <c r="G20" s="37">
        <f>G21+G22+G23+G24+G25+G26+G27+G28+G29+G30+G31+G33+G32</f>
        <v>38470852.280000009</v>
      </c>
    </row>
    <row r="21" spans="1:7" ht="27" customHeight="1" x14ac:dyDescent="0.25">
      <c r="A21" s="72"/>
      <c r="B21" s="74"/>
      <c r="C21" s="12">
        <v>411</v>
      </c>
      <c r="D21" s="13" t="s">
        <v>2</v>
      </c>
      <c r="E21" s="14" t="s">
        <v>7</v>
      </c>
      <c r="F21" s="15">
        <v>38936000</v>
      </c>
      <c r="G21" s="38">
        <v>23431139.710000001</v>
      </c>
    </row>
    <row r="22" spans="1:7" ht="26.25" x14ac:dyDescent="0.25">
      <c r="A22" s="72"/>
      <c r="B22" s="74"/>
      <c r="C22" s="12">
        <v>412</v>
      </c>
      <c r="D22" s="13" t="s">
        <v>2</v>
      </c>
      <c r="E22" s="14" t="s">
        <v>8</v>
      </c>
      <c r="F22" s="15">
        <v>6678000</v>
      </c>
      <c r="G22" s="38">
        <v>3901284.8</v>
      </c>
    </row>
    <row r="23" spans="1:7" ht="17.25" customHeight="1" x14ac:dyDescent="0.25">
      <c r="A23" s="72"/>
      <c r="B23" s="74"/>
      <c r="C23" s="12">
        <v>414</v>
      </c>
      <c r="D23" s="13" t="s">
        <v>2</v>
      </c>
      <c r="E23" s="14" t="s">
        <v>9</v>
      </c>
      <c r="F23" s="15">
        <v>800000</v>
      </c>
      <c r="G23" s="38">
        <v>0.01</v>
      </c>
    </row>
    <row r="24" spans="1:7" ht="15.75" customHeight="1" x14ac:dyDescent="0.25">
      <c r="A24" s="72"/>
      <c r="B24" s="74"/>
      <c r="C24" s="12">
        <v>415</v>
      </c>
      <c r="D24" s="13" t="s">
        <v>2</v>
      </c>
      <c r="E24" s="14" t="s">
        <v>12</v>
      </c>
      <c r="F24" s="15">
        <v>2001000</v>
      </c>
      <c r="G24" s="38">
        <v>388127.1</v>
      </c>
    </row>
    <row r="25" spans="1:7" ht="15.75" customHeight="1" x14ac:dyDescent="0.25">
      <c r="A25" s="72"/>
      <c r="B25" s="74"/>
      <c r="C25" s="12">
        <v>421</v>
      </c>
      <c r="D25" s="13" t="s">
        <v>2</v>
      </c>
      <c r="E25" s="14" t="s">
        <v>26</v>
      </c>
      <c r="F25" s="15">
        <v>640000</v>
      </c>
      <c r="G25" s="38">
        <v>371829.19</v>
      </c>
    </row>
    <row r="26" spans="1:7" ht="14.25" customHeight="1" x14ac:dyDescent="0.25">
      <c r="A26" s="72"/>
      <c r="B26" s="74"/>
      <c r="C26" s="12">
        <v>422</v>
      </c>
      <c r="D26" s="13" t="s">
        <v>2</v>
      </c>
      <c r="E26" s="14" t="s">
        <v>13</v>
      </c>
      <c r="F26" s="6">
        <v>2262000</v>
      </c>
      <c r="G26" s="38">
        <v>697087.55</v>
      </c>
    </row>
    <row r="27" spans="1:7" x14ac:dyDescent="0.25">
      <c r="A27" s="72"/>
      <c r="B27" s="74"/>
      <c r="C27" s="12">
        <v>423</v>
      </c>
      <c r="D27" s="13" t="s">
        <v>2</v>
      </c>
      <c r="E27" s="14" t="s">
        <v>11</v>
      </c>
      <c r="F27" s="15">
        <v>5895000</v>
      </c>
      <c r="G27" s="38">
        <v>2400018.81</v>
      </c>
    </row>
    <row r="28" spans="1:7" x14ac:dyDescent="0.25">
      <c r="A28" s="72"/>
      <c r="B28" s="74"/>
      <c r="C28" s="12">
        <v>424</v>
      </c>
      <c r="D28" s="13" t="s">
        <v>2</v>
      </c>
      <c r="E28" s="14" t="s">
        <v>46</v>
      </c>
      <c r="F28" s="15">
        <v>15150000</v>
      </c>
      <c r="G28" s="38">
        <v>6261067.5999999996</v>
      </c>
    </row>
    <row r="29" spans="1:7" x14ac:dyDescent="0.25">
      <c r="A29" s="72"/>
      <c r="B29" s="74"/>
      <c r="C29" s="12">
        <v>425</v>
      </c>
      <c r="D29" s="13" t="s">
        <v>2</v>
      </c>
      <c r="E29" s="14" t="s">
        <v>30</v>
      </c>
      <c r="F29" s="7">
        <v>945000</v>
      </c>
      <c r="G29" s="38">
        <v>265993.13</v>
      </c>
    </row>
    <row r="30" spans="1:7" x14ac:dyDescent="0.25">
      <c r="A30" s="72"/>
      <c r="B30" s="74"/>
      <c r="C30" s="12">
        <v>426</v>
      </c>
      <c r="D30" s="13" t="s">
        <v>2</v>
      </c>
      <c r="E30" s="14" t="s">
        <v>32</v>
      </c>
      <c r="F30" s="7">
        <v>2900000</v>
      </c>
      <c r="G30" s="38">
        <v>316357.57</v>
      </c>
    </row>
    <row r="31" spans="1:7" ht="17.25" customHeight="1" x14ac:dyDescent="0.25">
      <c r="A31" s="72"/>
      <c r="B31" s="74"/>
      <c r="C31" s="12">
        <v>482</v>
      </c>
      <c r="D31" s="13" t="s">
        <v>2</v>
      </c>
      <c r="E31" s="14" t="s">
        <v>36</v>
      </c>
      <c r="F31" s="7">
        <v>800000</v>
      </c>
      <c r="G31" s="38">
        <v>326286</v>
      </c>
    </row>
    <row r="32" spans="1:7" ht="26.25" x14ac:dyDescent="0.25">
      <c r="A32" s="72"/>
      <c r="B32" s="74"/>
      <c r="C32" s="12">
        <v>483</v>
      </c>
      <c r="D32" s="13" t="s">
        <v>2</v>
      </c>
      <c r="E32" s="18" t="s">
        <v>38</v>
      </c>
      <c r="F32" s="7">
        <v>250000</v>
      </c>
      <c r="G32" s="38">
        <v>111660.81</v>
      </c>
    </row>
    <row r="33" spans="1:7" x14ac:dyDescent="0.25">
      <c r="A33" s="72"/>
      <c r="B33" s="74"/>
      <c r="C33" s="12">
        <v>512</v>
      </c>
      <c r="D33" s="13" t="s">
        <v>2</v>
      </c>
      <c r="E33" s="18" t="s">
        <v>40</v>
      </c>
      <c r="F33" s="7">
        <v>75000</v>
      </c>
      <c r="G33" s="38">
        <v>0</v>
      </c>
    </row>
    <row r="34" spans="1:7" x14ac:dyDescent="0.25">
      <c r="A34" s="72" t="s">
        <v>68</v>
      </c>
      <c r="B34" s="74" t="s">
        <v>69</v>
      </c>
      <c r="C34" s="76" t="s">
        <v>70</v>
      </c>
      <c r="D34" s="76"/>
      <c r="E34" s="76"/>
      <c r="F34" s="20">
        <f>F35+F36+F37+F38+F39+F40+F42+F41</f>
        <v>14907000</v>
      </c>
      <c r="G34" s="37">
        <f>G35+G36+G37+G38+G39+G40+G42+G41</f>
        <v>4822791.9800000004</v>
      </c>
    </row>
    <row r="35" spans="1:7" ht="27.75" customHeight="1" x14ac:dyDescent="0.25">
      <c r="A35" s="72"/>
      <c r="B35" s="74"/>
      <c r="C35" s="16">
        <v>411</v>
      </c>
      <c r="D35" s="13" t="s">
        <v>2</v>
      </c>
      <c r="E35" s="14" t="s">
        <v>7</v>
      </c>
      <c r="F35" s="15">
        <v>4278000</v>
      </c>
      <c r="G35" s="39">
        <v>2690699.96</v>
      </c>
    </row>
    <row r="36" spans="1:7" ht="26.25" customHeight="1" x14ac:dyDescent="0.25">
      <c r="A36" s="72"/>
      <c r="B36" s="74"/>
      <c r="C36" s="16">
        <v>412</v>
      </c>
      <c r="D36" s="13" t="s">
        <v>2</v>
      </c>
      <c r="E36" s="14" t="s">
        <v>8</v>
      </c>
      <c r="F36" s="15">
        <v>734000</v>
      </c>
      <c r="G36" s="39">
        <v>448001.6</v>
      </c>
    </row>
    <row r="37" spans="1:7" ht="16.5" customHeight="1" x14ac:dyDescent="0.25">
      <c r="A37" s="72"/>
      <c r="B37" s="74"/>
      <c r="C37" s="16">
        <v>414</v>
      </c>
      <c r="D37" s="13" t="s">
        <v>2</v>
      </c>
      <c r="E37" s="14" t="s">
        <v>9</v>
      </c>
      <c r="F37" s="15">
        <v>200000</v>
      </c>
      <c r="G37" s="39">
        <v>0</v>
      </c>
    </row>
    <row r="38" spans="1:7" ht="15.75" customHeight="1" x14ac:dyDescent="0.25">
      <c r="A38" s="72"/>
      <c r="B38" s="74"/>
      <c r="C38" s="16">
        <v>415</v>
      </c>
      <c r="D38" s="13" t="s">
        <v>2</v>
      </c>
      <c r="E38" s="14" t="s">
        <v>12</v>
      </c>
      <c r="F38" s="15">
        <v>200000</v>
      </c>
      <c r="G38" s="39">
        <v>38955</v>
      </c>
    </row>
    <row r="39" spans="1:7" ht="15.75" customHeight="1" x14ac:dyDescent="0.25">
      <c r="A39" s="72"/>
      <c r="B39" s="74"/>
      <c r="C39" s="12">
        <v>422</v>
      </c>
      <c r="D39" s="13" t="s">
        <v>2</v>
      </c>
      <c r="E39" s="14" t="s">
        <v>13</v>
      </c>
      <c r="F39" s="15">
        <v>395000</v>
      </c>
      <c r="G39" s="39">
        <v>1842.98</v>
      </c>
    </row>
    <row r="40" spans="1:7" x14ac:dyDescent="0.25">
      <c r="A40" s="72"/>
      <c r="B40" s="74"/>
      <c r="C40" s="16">
        <v>423</v>
      </c>
      <c r="D40" s="13" t="s">
        <v>2</v>
      </c>
      <c r="E40" s="14" t="s">
        <v>11</v>
      </c>
      <c r="F40" s="15">
        <v>3100000</v>
      </c>
      <c r="G40" s="39">
        <v>1006500</v>
      </c>
    </row>
    <row r="41" spans="1:7" x14ac:dyDescent="0.25">
      <c r="A41" s="72"/>
      <c r="B41" s="74"/>
      <c r="C41" s="16">
        <v>422</v>
      </c>
      <c r="D41" s="13" t="s">
        <v>5</v>
      </c>
      <c r="E41" s="14" t="s">
        <v>13</v>
      </c>
      <c r="F41" s="15">
        <v>1200000</v>
      </c>
      <c r="G41" s="39">
        <v>0</v>
      </c>
    </row>
    <row r="42" spans="1:7" x14ac:dyDescent="0.25">
      <c r="A42" s="72"/>
      <c r="B42" s="74"/>
      <c r="C42" s="12">
        <v>423</v>
      </c>
      <c r="D42" s="13" t="s">
        <v>5</v>
      </c>
      <c r="E42" s="14" t="s">
        <v>11</v>
      </c>
      <c r="F42" s="6">
        <v>4800000</v>
      </c>
      <c r="G42" s="40">
        <v>636792.43999999994</v>
      </c>
    </row>
    <row r="43" spans="1:7" x14ac:dyDescent="0.25">
      <c r="A43" s="72" t="s">
        <v>71</v>
      </c>
      <c r="B43" s="74" t="s">
        <v>16</v>
      </c>
      <c r="C43" s="76" t="s">
        <v>72</v>
      </c>
      <c r="D43" s="76"/>
      <c r="E43" s="76"/>
      <c r="F43" s="6">
        <f>F44+F45+F46+F47+F48+F49+F50+F51+F52+F53+F54+F55+F56+F57+F58+F59+F60</f>
        <v>98147000</v>
      </c>
      <c r="G43" s="40">
        <f>G44+G45+G46+G47+G48+G49+G50+G51+G52+G53+G54+G55+G56+G57+G58+G59+G60</f>
        <v>57095827.940000005</v>
      </c>
    </row>
    <row r="44" spans="1:7" ht="26.25" x14ac:dyDescent="0.25">
      <c r="A44" s="72"/>
      <c r="B44" s="74"/>
      <c r="C44" s="17" t="s">
        <v>17</v>
      </c>
      <c r="D44" s="13" t="s">
        <v>2</v>
      </c>
      <c r="E44" s="18" t="s">
        <v>7</v>
      </c>
      <c r="F44" s="15">
        <v>48081000</v>
      </c>
      <c r="G44" s="38">
        <v>30759862.489999998</v>
      </c>
    </row>
    <row r="45" spans="1:7" ht="26.25" x14ac:dyDescent="0.25">
      <c r="A45" s="72"/>
      <c r="B45" s="74"/>
      <c r="C45" s="17" t="s">
        <v>18</v>
      </c>
      <c r="D45" s="13" t="s">
        <v>2</v>
      </c>
      <c r="E45" s="18" t="s">
        <v>8</v>
      </c>
      <c r="F45" s="15">
        <v>8264000</v>
      </c>
      <c r="G45" s="38">
        <v>5132686.12</v>
      </c>
    </row>
    <row r="46" spans="1:7" x14ac:dyDescent="0.25">
      <c r="A46" s="72"/>
      <c r="B46" s="74"/>
      <c r="C46" s="17" t="s">
        <v>19</v>
      </c>
      <c r="D46" s="13" t="s">
        <v>2</v>
      </c>
      <c r="E46" s="18" t="s">
        <v>20</v>
      </c>
      <c r="F46" s="15">
        <v>250000</v>
      </c>
      <c r="G46" s="38">
        <v>0</v>
      </c>
    </row>
    <row r="47" spans="1:7" ht="15.75" customHeight="1" x14ac:dyDescent="0.25">
      <c r="A47" s="72"/>
      <c r="B47" s="74"/>
      <c r="C47" s="17" t="s">
        <v>21</v>
      </c>
      <c r="D47" s="13" t="s">
        <v>2</v>
      </c>
      <c r="E47" s="18" t="s">
        <v>9</v>
      </c>
      <c r="F47" s="15">
        <v>1600000</v>
      </c>
      <c r="G47" s="38">
        <v>449819.09</v>
      </c>
    </row>
    <row r="48" spans="1:7" x14ac:dyDescent="0.25">
      <c r="A48" s="72"/>
      <c r="B48" s="74"/>
      <c r="C48" s="17" t="s">
        <v>22</v>
      </c>
      <c r="D48" s="13" t="s">
        <v>2</v>
      </c>
      <c r="E48" s="18" t="s">
        <v>12</v>
      </c>
      <c r="F48" s="15">
        <v>2350000</v>
      </c>
      <c r="G48" s="38">
        <v>787996.23</v>
      </c>
    </row>
    <row r="49" spans="1:7" ht="26.25" x14ac:dyDescent="0.25">
      <c r="A49" s="72"/>
      <c r="B49" s="74"/>
      <c r="C49" s="17" t="s">
        <v>23</v>
      </c>
      <c r="D49" s="13" t="s">
        <v>2</v>
      </c>
      <c r="E49" s="18" t="s">
        <v>24</v>
      </c>
      <c r="F49" s="15">
        <v>640000</v>
      </c>
      <c r="G49" s="38">
        <v>376136.28</v>
      </c>
    </row>
    <row r="50" spans="1:7" x14ac:dyDescent="0.25">
      <c r="A50" s="72"/>
      <c r="B50" s="74"/>
      <c r="C50" s="17" t="s">
        <v>25</v>
      </c>
      <c r="D50" s="13" t="s">
        <v>2</v>
      </c>
      <c r="E50" s="18" t="s">
        <v>26</v>
      </c>
      <c r="F50" s="15">
        <v>3815000</v>
      </c>
      <c r="G50" s="38">
        <v>1669501.63</v>
      </c>
    </row>
    <row r="51" spans="1:7" x14ac:dyDescent="0.25">
      <c r="A51" s="72"/>
      <c r="B51" s="74"/>
      <c r="C51" s="17" t="s">
        <v>27</v>
      </c>
      <c r="D51" s="13" t="s">
        <v>2</v>
      </c>
      <c r="E51" s="18" t="s">
        <v>13</v>
      </c>
      <c r="F51" s="6">
        <v>1010000</v>
      </c>
      <c r="G51" s="38">
        <v>240032.09</v>
      </c>
    </row>
    <row r="52" spans="1:7" x14ac:dyDescent="0.25">
      <c r="A52" s="72"/>
      <c r="B52" s="74"/>
      <c r="C52" s="17" t="s">
        <v>28</v>
      </c>
      <c r="D52" s="13" t="s">
        <v>2</v>
      </c>
      <c r="E52" s="18" t="s">
        <v>14</v>
      </c>
      <c r="F52" s="6">
        <v>13512000</v>
      </c>
      <c r="G52" s="38">
        <v>7358616.3399999999</v>
      </c>
    </row>
    <row r="53" spans="1:7" x14ac:dyDescent="0.25">
      <c r="A53" s="72"/>
      <c r="B53" s="74"/>
      <c r="C53" s="17" t="s">
        <v>45</v>
      </c>
      <c r="D53" s="13" t="s">
        <v>2</v>
      </c>
      <c r="E53" s="18" t="s">
        <v>46</v>
      </c>
      <c r="F53" s="6">
        <v>2530000</v>
      </c>
      <c r="G53" s="38">
        <v>0</v>
      </c>
    </row>
    <row r="54" spans="1:7" s="2" customFormat="1" x14ac:dyDescent="0.25">
      <c r="A54" s="72"/>
      <c r="B54" s="74"/>
      <c r="C54" s="17" t="s">
        <v>29</v>
      </c>
      <c r="D54" s="13" t="s">
        <v>2</v>
      </c>
      <c r="E54" s="18" t="s">
        <v>30</v>
      </c>
      <c r="F54" s="15">
        <v>1140000</v>
      </c>
      <c r="G54" s="38">
        <v>230502</v>
      </c>
    </row>
    <row r="55" spans="1:7" x14ac:dyDescent="0.25">
      <c r="A55" s="72"/>
      <c r="B55" s="74"/>
      <c r="C55" s="17" t="s">
        <v>31</v>
      </c>
      <c r="D55" s="13" t="s">
        <v>2</v>
      </c>
      <c r="E55" s="18" t="s">
        <v>32</v>
      </c>
      <c r="F55" s="15">
        <v>3995000</v>
      </c>
      <c r="G55" s="38">
        <v>1506566.55</v>
      </c>
    </row>
    <row r="56" spans="1:7" ht="26.25" x14ac:dyDescent="0.25">
      <c r="A56" s="72"/>
      <c r="B56" s="74"/>
      <c r="C56" s="19" t="s">
        <v>33</v>
      </c>
      <c r="D56" s="13" t="s">
        <v>2</v>
      </c>
      <c r="E56" s="18" t="s">
        <v>34</v>
      </c>
      <c r="F56" s="15">
        <v>6000000</v>
      </c>
      <c r="G56" s="38">
        <v>4994297.46</v>
      </c>
    </row>
    <row r="57" spans="1:7" ht="18.75" customHeight="1" x14ac:dyDescent="0.25">
      <c r="A57" s="72"/>
      <c r="B57" s="74"/>
      <c r="C57" s="19" t="s">
        <v>35</v>
      </c>
      <c r="D57" s="13" t="s">
        <v>2</v>
      </c>
      <c r="E57" s="18" t="s">
        <v>36</v>
      </c>
      <c r="F57" s="15">
        <v>150000</v>
      </c>
      <c r="G57" s="38">
        <v>22525</v>
      </c>
    </row>
    <row r="58" spans="1:7" ht="39" x14ac:dyDescent="0.25">
      <c r="A58" s="72"/>
      <c r="B58" s="74"/>
      <c r="C58" s="19" t="s">
        <v>47</v>
      </c>
      <c r="D58" s="13" t="s">
        <v>2</v>
      </c>
      <c r="E58" s="18" t="s">
        <v>48</v>
      </c>
      <c r="F58" s="15">
        <v>200000</v>
      </c>
      <c r="G58" s="38">
        <v>16666.66</v>
      </c>
    </row>
    <row r="59" spans="1:7" x14ac:dyDescent="0.25">
      <c r="A59" s="72"/>
      <c r="B59" s="74"/>
      <c r="C59" s="19" t="s">
        <v>39</v>
      </c>
      <c r="D59" s="13" t="s">
        <v>2</v>
      </c>
      <c r="E59" s="18" t="s">
        <v>40</v>
      </c>
      <c r="F59" s="15">
        <v>4010000</v>
      </c>
      <c r="G59" s="38">
        <v>3550620</v>
      </c>
    </row>
    <row r="60" spans="1:7" ht="16.5" customHeight="1" x14ac:dyDescent="0.25">
      <c r="A60" s="72"/>
      <c r="B60" s="74"/>
      <c r="C60" s="19" t="s">
        <v>41</v>
      </c>
      <c r="D60" s="13" t="s">
        <v>2</v>
      </c>
      <c r="E60" s="18" t="s">
        <v>42</v>
      </c>
      <c r="F60" s="15">
        <v>600000</v>
      </c>
      <c r="G60" s="38">
        <v>0</v>
      </c>
    </row>
    <row r="61" spans="1:7" ht="18" customHeight="1" x14ac:dyDescent="0.25">
      <c r="A61" s="72" t="s">
        <v>125</v>
      </c>
      <c r="B61" s="74" t="s">
        <v>129</v>
      </c>
      <c r="C61" s="76" t="s">
        <v>136</v>
      </c>
      <c r="D61" s="76"/>
      <c r="E61" s="76"/>
      <c r="F61" s="15">
        <f>F62</f>
        <v>18425000</v>
      </c>
      <c r="G61" s="38">
        <v>0</v>
      </c>
    </row>
    <row r="62" spans="1:7" ht="51.75" x14ac:dyDescent="0.25">
      <c r="A62" s="72"/>
      <c r="B62" s="74"/>
      <c r="C62" s="19" t="s">
        <v>133</v>
      </c>
      <c r="D62" s="13" t="s">
        <v>2</v>
      </c>
      <c r="E62" s="18" t="s">
        <v>134</v>
      </c>
      <c r="F62" s="15">
        <v>18425000</v>
      </c>
      <c r="G62" s="38">
        <v>0</v>
      </c>
    </row>
    <row r="63" spans="1:7" ht="15.75" customHeight="1" x14ac:dyDescent="0.25">
      <c r="A63" s="72" t="s">
        <v>126</v>
      </c>
      <c r="B63" s="74" t="s">
        <v>130</v>
      </c>
      <c r="C63" s="76" t="s">
        <v>135</v>
      </c>
      <c r="D63" s="76"/>
      <c r="E63" s="76"/>
      <c r="F63" s="15">
        <f>F64</f>
        <v>1237000</v>
      </c>
      <c r="G63" s="38">
        <f>G64</f>
        <v>0</v>
      </c>
    </row>
    <row r="64" spans="1:7" ht="51.75" x14ac:dyDescent="0.25">
      <c r="A64" s="72"/>
      <c r="B64" s="74"/>
      <c r="C64" s="19" t="s">
        <v>133</v>
      </c>
      <c r="D64" s="13" t="s">
        <v>2</v>
      </c>
      <c r="E64" s="18" t="s">
        <v>134</v>
      </c>
      <c r="F64" s="15">
        <v>1237000</v>
      </c>
      <c r="G64" s="38">
        <v>0</v>
      </c>
    </row>
    <row r="65" spans="1:7" ht="15" customHeight="1" x14ac:dyDescent="0.25">
      <c r="A65" s="72" t="s">
        <v>127</v>
      </c>
      <c r="B65" s="74" t="s">
        <v>131</v>
      </c>
      <c r="C65" s="76" t="s">
        <v>137</v>
      </c>
      <c r="D65" s="76"/>
      <c r="E65" s="76"/>
      <c r="F65" s="15">
        <f>F66</f>
        <v>15086000</v>
      </c>
      <c r="G65" s="38">
        <f>G66</f>
        <v>0</v>
      </c>
    </row>
    <row r="66" spans="1:7" ht="52.5" customHeight="1" x14ac:dyDescent="0.25">
      <c r="A66" s="72"/>
      <c r="B66" s="74"/>
      <c r="C66" s="19" t="s">
        <v>133</v>
      </c>
      <c r="D66" s="13" t="s">
        <v>2</v>
      </c>
      <c r="E66" s="18" t="s">
        <v>134</v>
      </c>
      <c r="F66" s="15">
        <v>15086000</v>
      </c>
      <c r="G66" s="38">
        <v>0</v>
      </c>
    </row>
    <row r="67" spans="1:7" ht="18.75" customHeight="1" x14ac:dyDescent="0.25">
      <c r="A67" s="72" t="s">
        <v>128</v>
      </c>
      <c r="B67" s="74" t="s">
        <v>132</v>
      </c>
      <c r="C67" s="76" t="s">
        <v>138</v>
      </c>
      <c r="D67" s="76"/>
      <c r="E67" s="76"/>
      <c r="F67" s="15">
        <f>F68</f>
        <v>32582000</v>
      </c>
      <c r="G67" s="38">
        <f>G68</f>
        <v>0</v>
      </c>
    </row>
    <row r="68" spans="1:7" ht="50.25" customHeight="1" x14ac:dyDescent="0.25">
      <c r="A68" s="72"/>
      <c r="B68" s="74"/>
      <c r="C68" s="19" t="s">
        <v>133</v>
      </c>
      <c r="D68" s="13" t="s">
        <v>2</v>
      </c>
      <c r="E68" s="18" t="s">
        <v>134</v>
      </c>
      <c r="F68" s="15">
        <v>32582000</v>
      </c>
      <c r="G68" s="38">
        <v>0</v>
      </c>
    </row>
    <row r="69" spans="1:7" x14ac:dyDescent="0.25">
      <c r="A69" s="88">
        <v>4001</v>
      </c>
      <c r="B69" s="74" t="s">
        <v>73</v>
      </c>
      <c r="C69" s="76" t="s">
        <v>74</v>
      </c>
      <c r="D69" s="76"/>
      <c r="E69" s="76"/>
      <c r="F69" s="15">
        <f>F70</f>
        <v>3208000</v>
      </c>
      <c r="G69" s="38">
        <f>G70</f>
        <v>2153910</v>
      </c>
    </row>
    <row r="70" spans="1:7" x14ac:dyDescent="0.25">
      <c r="A70" s="88"/>
      <c r="B70" s="74"/>
      <c r="C70" s="19" t="s">
        <v>28</v>
      </c>
      <c r="D70" s="13" t="s">
        <v>2</v>
      </c>
      <c r="E70" s="18" t="s">
        <v>11</v>
      </c>
      <c r="F70" s="15">
        <v>3208000</v>
      </c>
      <c r="G70" s="38">
        <v>2153910</v>
      </c>
    </row>
    <row r="71" spans="1:7" ht="15" customHeight="1" x14ac:dyDescent="0.25">
      <c r="A71" s="77">
        <v>4002</v>
      </c>
      <c r="B71" s="97" t="s">
        <v>75</v>
      </c>
      <c r="C71" s="76" t="s">
        <v>87</v>
      </c>
      <c r="D71" s="76"/>
      <c r="E71" s="76"/>
      <c r="F71" s="15">
        <f>F72+F74</f>
        <v>102029000</v>
      </c>
      <c r="G71" s="39">
        <f>G72+G74</f>
        <v>58521728.030000001</v>
      </c>
    </row>
    <row r="72" spans="1:7" x14ac:dyDescent="0.25">
      <c r="A72" s="78"/>
      <c r="B72" s="98"/>
      <c r="C72" s="19"/>
      <c r="D72" s="13" t="s">
        <v>2</v>
      </c>
      <c r="E72" s="18" t="s">
        <v>44</v>
      </c>
      <c r="F72" s="15">
        <f>+F73</f>
        <v>7195000</v>
      </c>
      <c r="G72" s="39">
        <f>+G73</f>
        <v>5334718.54</v>
      </c>
    </row>
    <row r="73" spans="1:7" x14ac:dyDescent="0.25">
      <c r="A73" s="78"/>
      <c r="B73" s="98"/>
      <c r="C73" s="19" t="s">
        <v>28</v>
      </c>
      <c r="D73" s="13" t="s">
        <v>2</v>
      </c>
      <c r="E73" s="52" t="s">
        <v>14</v>
      </c>
      <c r="F73" s="15">
        <v>7195000</v>
      </c>
      <c r="G73" s="38">
        <v>5334718.54</v>
      </c>
    </row>
    <row r="74" spans="1:7" x14ac:dyDescent="0.25">
      <c r="A74" s="79"/>
      <c r="B74" s="99"/>
      <c r="C74" s="19"/>
      <c r="D74" s="13" t="s">
        <v>43</v>
      </c>
      <c r="E74" s="52" t="s">
        <v>49</v>
      </c>
      <c r="F74" s="15">
        <v>94834000</v>
      </c>
      <c r="G74" s="38">
        <v>53187009.490000002</v>
      </c>
    </row>
    <row r="75" spans="1:7" ht="15" customHeight="1" x14ac:dyDescent="0.25">
      <c r="A75" s="88">
        <v>4006</v>
      </c>
      <c r="B75" s="74" t="s">
        <v>78</v>
      </c>
      <c r="C75" s="76" t="s">
        <v>92</v>
      </c>
      <c r="D75" s="76"/>
      <c r="E75" s="76"/>
      <c r="F75" s="15">
        <f>F76+F77+F78</f>
        <v>16400000</v>
      </c>
      <c r="G75" s="39">
        <f>G76+G77+G78</f>
        <v>3415439.79</v>
      </c>
    </row>
    <row r="76" spans="1:7" ht="15" customHeight="1" x14ac:dyDescent="0.25">
      <c r="A76" s="88"/>
      <c r="B76" s="74"/>
      <c r="C76" s="32" t="s">
        <v>27</v>
      </c>
      <c r="D76" s="65" t="s">
        <v>56</v>
      </c>
      <c r="E76" s="64" t="s">
        <v>13</v>
      </c>
      <c r="F76" s="15">
        <v>600000</v>
      </c>
      <c r="G76" s="39">
        <v>0</v>
      </c>
    </row>
    <row r="77" spans="1:7" x14ac:dyDescent="0.25">
      <c r="A77" s="88"/>
      <c r="B77" s="74"/>
      <c r="C77" s="32" t="s">
        <v>28</v>
      </c>
      <c r="D77" s="65" t="s">
        <v>56</v>
      </c>
      <c r="E77" s="64" t="s">
        <v>14</v>
      </c>
      <c r="F77" s="15">
        <v>15000000</v>
      </c>
      <c r="G77" s="39">
        <v>2939395.28</v>
      </c>
    </row>
    <row r="78" spans="1:7" x14ac:dyDescent="0.25">
      <c r="A78" s="88"/>
      <c r="B78" s="74"/>
      <c r="C78" s="19" t="s">
        <v>28</v>
      </c>
      <c r="D78" s="53" t="s">
        <v>60</v>
      </c>
      <c r="E78" s="52" t="s">
        <v>14</v>
      </c>
      <c r="F78" s="15">
        <v>800000</v>
      </c>
      <c r="G78" s="38">
        <v>476044.51</v>
      </c>
    </row>
    <row r="79" spans="1:7" x14ac:dyDescent="0.25">
      <c r="A79" s="77">
        <v>7026</v>
      </c>
      <c r="B79" s="97" t="s">
        <v>79</v>
      </c>
      <c r="C79" s="76" t="s">
        <v>94</v>
      </c>
      <c r="D79" s="76"/>
      <c r="E79" s="76"/>
      <c r="F79" s="15">
        <f>F80+F82</f>
        <v>22685000</v>
      </c>
      <c r="G79" s="39">
        <f>G80+G82+G81</f>
        <v>0</v>
      </c>
    </row>
    <row r="80" spans="1:7" x14ac:dyDescent="0.25">
      <c r="A80" s="78"/>
      <c r="B80" s="98"/>
      <c r="C80" s="19"/>
      <c r="D80" s="13" t="s">
        <v>2</v>
      </c>
      <c r="E80" s="18" t="s">
        <v>44</v>
      </c>
      <c r="F80" s="15">
        <f>F81</f>
        <v>5180000</v>
      </c>
      <c r="G80" s="39">
        <f>G81</f>
        <v>0</v>
      </c>
    </row>
    <row r="81" spans="1:7" x14ac:dyDescent="0.25">
      <c r="A81" s="78"/>
      <c r="B81" s="98"/>
      <c r="C81" s="19" t="s">
        <v>28</v>
      </c>
      <c r="D81" s="53" t="s">
        <v>2</v>
      </c>
      <c r="E81" s="52" t="s">
        <v>14</v>
      </c>
      <c r="F81" s="15">
        <v>5180000</v>
      </c>
      <c r="G81" s="39">
        <v>0</v>
      </c>
    </row>
    <row r="82" spans="1:7" x14ac:dyDescent="0.25">
      <c r="A82" s="79"/>
      <c r="B82" s="99"/>
      <c r="C82" s="19"/>
      <c r="D82" s="13" t="s">
        <v>43</v>
      </c>
      <c r="E82" s="52" t="s">
        <v>49</v>
      </c>
      <c r="F82" s="15">
        <v>17505000</v>
      </c>
      <c r="G82" s="39">
        <v>0</v>
      </c>
    </row>
    <row r="83" spans="1:7" x14ac:dyDescent="0.25">
      <c r="A83" s="88" t="s">
        <v>80</v>
      </c>
      <c r="B83" s="89"/>
      <c r="C83" s="89"/>
      <c r="D83" s="89"/>
      <c r="E83" s="89"/>
      <c r="F83" s="24">
        <f>F84+F88</f>
        <v>11900000</v>
      </c>
      <c r="G83" s="43">
        <f>G84+G88</f>
        <v>4169450.3600000003</v>
      </c>
    </row>
    <row r="84" spans="1:7" x14ac:dyDescent="0.25">
      <c r="A84" s="90" t="s">
        <v>90</v>
      </c>
      <c r="B84" s="74" t="s">
        <v>91</v>
      </c>
      <c r="C84" s="76" t="s">
        <v>92</v>
      </c>
      <c r="D84" s="76"/>
      <c r="E84" s="76"/>
      <c r="F84" s="6">
        <f>F85+F86+F87</f>
        <v>4100000</v>
      </c>
      <c r="G84" s="40">
        <f>G85+G86+G87</f>
        <v>2084171.31</v>
      </c>
    </row>
    <row r="85" spans="1:7" x14ac:dyDescent="0.25">
      <c r="A85" s="90"/>
      <c r="B85" s="74"/>
      <c r="C85" s="32" t="s">
        <v>27</v>
      </c>
      <c r="D85" s="65" t="s">
        <v>56</v>
      </c>
      <c r="E85" s="18" t="s">
        <v>13</v>
      </c>
      <c r="F85" s="6">
        <v>300000</v>
      </c>
      <c r="G85" s="40">
        <v>0</v>
      </c>
    </row>
    <row r="86" spans="1:7" x14ac:dyDescent="0.25">
      <c r="A86" s="90"/>
      <c r="B86" s="74"/>
      <c r="C86" s="32" t="s">
        <v>28</v>
      </c>
      <c r="D86" s="65" t="s">
        <v>56</v>
      </c>
      <c r="E86" s="18" t="s">
        <v>14</v>
      </c>
      <c r="F86" s="6">
        <v>3400000</v>
      </c>
      <c r="G86" s="40">
        <v>1805792.35</v>
      </c>
    </row>
    <row r="87" spans="1:7" x14ac:dyDescent="0.25">
      <c r="A87" s="90"/>
      <c r="B87" s="74"/>
      <c r="C87" s="19" t="s">
        <v>28</v>
      </c>
      <c r="D87" s="13" t="s">
        <v>60</v>
      </c>
      <c r="E87" s="18" t="s">
        <v>14</v>
      </c>
      <c r="F87" s="15">
        <v>400000</v>
      </c>
      <c r="G87" s="38">
        <v>278378.96000000002</v>
      </c>
    </row>
    <row r="88" spans="1:7" x14ac:dyDescent="0.25">
      <c r="A88" s="90" t="s">
        <v>150</v>
      </c>
      <c r="B88" s="74" t="s">
        <v>91</v>
      </c>
      <c r="C88" s="76" t="s">
        <v>151</v>
      </c>
      <c r="D88" s="76"/>
      <c r="E88" s="76"/>
      <c r="F88" s="6">
        <f>F89+F90</f>
        <v>7800000</v>
      </c>
      <c r="G88" s="40">
        <f>G89+G90</f>
        <v>2085279.05</v>
      </c>
    </row>
    <row r="89" spans="1:7" x14ac:dyDescent="0.25">
      <c r="A89" s="90"/>
      <c r="B89" s="74"/>
      <c r="C89" s="32" t="s">
        <v>27</v>
      </c>
      <c r="D89" s="65" t="s">
        <v>56</v>
      </c>
      <c r="E89" s="18" t="s">
        <v>13</v>
      </c>
      <c r="F89" s="6">
        <v>500000</v>
      </c>
      <c r="G89" s="40">
        <v>49782.22</v>
      </c>
    </row>
    <row r="90" spans="1:7" x14ac:dyDescent="0.25">
      <c r="A90" s="90"/>
      <c r="B90" s="74"/>
      <c r="C90" s="32" t="s">
        <v>28</v>
      </c>
      <c r="D90" s="65" t="s">
        <v>56</v>
      </c>
      <c r="E90" s="18" t="s">
        <v>14</v>
      </c>
      <c r="F90" s="6">
        <v>7300000</v>
      </c>
      <c r="G90" s="40">
        <v>2035496.83</v>
      </c>
    </row>
    <row r="91" spans="1:7" ht="15" customHeight="1" x14ac:dyDescent="0.25">
      <c r="A91" s="83" t="s">
        <v>95</v>
      </c>
      <c r="B91" s="84"/>
      <c r="C91" s="84"/>
      <c r="D91" s="84"/>
      <c r="E91" s="85"/>
      <c r="F91" s="6">
        <f>F92+F107+F109</f>
        <v>4868038000</v>
      </c>
      <c r="G91" s="40">
        <f>G92+G107+G109</f>
        <v>2873353649.1500001</v>
      </c>
    </row>
    <row r="92" spans="1:7" x14ac:dyDescent="0.25">
      <c r="A92" s="72" t="s">
        <v>63</v>
      </c>
      <c r="B92" s="86" t="s">
        <v>96</v>
      </c>
      <c r="C92" s="89" t="s">
        <v>66</v>
      </c>
      <c r="D92" s="89"/>
      <c r="E92" s="89"/>
      <c r="F92" s="20">
        <f>F93+F94+F95+F96+F97+F98+F99+F100+F101+F102+F103+F104+F106+F105</f>
        <v>46667000</v>
      </c>
      <c r="G92" s="37">
        <f>G93+G94+G95+G96+G97+G98+G99+G100+G101+G102+G103+G104+G106+G105</f>
        <v>21353649.149999995</v>
      </c>
    </row>
    <row r="93" spans="1:7" s="2" customFormat="1" ht="26.25" x14ac:dyDescent="0.25">
      <c r="A93" s="72"/>
      <c r="B93" s="86"/>
      <c r="C93" s="12">
        <v>411</v>
      </c>
      <c r="D93" s="13" t="s">
        <v>2</v>
      </c>
      <c r="E93" s="14" t="s">
        <v>51</v>
      </c>
      <c r="F93" s="6">
        <v>25339000</v>
      </c>
      <c r="G93" s="38">
        <v>16066294.460000001</v>
      </c>
    </row>
    <row r="94" spans="1:7" s="2" customFormat="1" ht="26.25" x14ac:dyDescent="0.25">
      <c r="A94" s="72"/>
      <c r="B94" s="86"/>
      <c r="C94" s="12">
        <v>412</v>
      </c>
      <c r="D94" s="13" t="s">
        <v>2</v>
      </c>
      <c r="E94" s="14" t="s">
        <v>8</v>
      </c>
      <c r="F94" s="6">
        <v>4346000</v>
      </c>
      <c r="G94" s="38">
        <v>2675038.0099999998</v>
      </c>
    </row>
    <row r="95" spans="1:7" s="2" customFormat="1" x14ac:dyDescent="0.25">
      <c r="A95" s="72"/>
      <c r="B95" s="86"/>
      <c r="C95" s="12">
        <v>413</v>
      </c>
      <c r="D95" s="13" t="s">
        <v>2</v>
      </c>
      <c r="E95" s="14" t="s">
        <v>20</v>
      </c>
      <c r="F95" s="6">
        <v>150000</v>
      </c>
      <c r="G95" s="38">
        <v>0</v>
      </c>
    </row>
    <row r="96" spans="1:7" s="2" customFormat="1" ht="14.25" customHeight="1" x14ac:dyDescent="0.25">
      <c r="A96" s="72"/>
      <c r="B96" s="86"/>
      <c r="C96" s="12">
        <v>414</v>
      </c>
      <c r="D96" s="13" t="s">
        <v>2</v>
      </c>
      <c r="E96" s="14" t="s">
        <v>9</v>
      </c>
      <c r="F96" s="6">
        <v>900000</v>
      </c>
      <c r="G96" s="38">
        <v>0</v>
      </c>
    </row>
    <row r="97" spans="1:7" s="2" customFormat="1" x14ac:dyDescent="0.25">
      <c r="A97" s="72"/>
      <c r="B97" s="86"/>
      <c r="C97" s="12">
        <v>415</v>
      </c>
      <c r="D97" s="13" t="s">
        <v>2</v>
      </c>
      <c r="E97" s="14" t="s">
        <v>12</v>
      </c>
      <c r="F97" s="6">
        <v>1840000</v>
      </c>
      <c r="G97" s="38">
        <v>718930.08</v>
      </c>
    </row>
    <row r="98" spans="1:7" s="2" customFormat="1" x14ac:dyDescent="0.25">
      <c r="A98" s="72"/>
      <c r="B98" s="86"/>
      <c r="C98" s="12">
        <v>421</v>
      </c>
      <c r="D98" s="13" t="s">
        <v>2</v>
      </c>
      <c r="E98" s="14" t="s">
        <v>26</v>
      </c>
      <c r="F98" s="6">
        <v>1175000</v>
      </c>
      <c r="G98" s="38">
        <v>308996.44</v>
      </c>
    </row>
    <row r="99" spans="1:7" s="2" customFormat="1" x14ac:dyDescent="0.25">
      <c r="A99" s="72"/>
      <c r="B99" s="86"/>
      <c r="C99" s="12">
        <v>422</v>
      </c>
      <c r="D99" s="13" t="s">
        <v>2</v>
      </c>
      <c r="E99" s="14" t="s">
        <v>13</v>
      </c>
      <c r="F99" s="6">
        <v>870000</v>
      </c>
      <c r="G99" s="38">
        <v>152906.09</v>
      </c>
    </row>
    <row r="100" spans="1:7" s="2" customFormat="1" x14ac:dyDescent="0.25">
      <c r="A100" s="72"/>
      <c r="B100" s="86"/>
      <c r="C100" s="12">
        <v>423</v>
      </c>
      <c r="D100" s="13" t="s">
        <v>2</v>
      </c>
      <c r="E100" s="14" t="s">
        <v>14</v>
      </c>
      <c r="F100" s="6">
        <v>6400000</v>
      </c>
      <c r="G100" s="38">
        <v>1303508.47</v>
      </c>
    </row>
    <row r="101" spans="1:7" s="2" customFormat="1" x14ac:dyDescent="0.25">
      <c r="A101" s="72"/>
      <c r="B101" s="86"/>
      <c r="C101" s="12">
        <v>424</v>
      </c>
      <c r="D101" s="13" t="s">
        <v>2</v>
      </c>
      <c r="E101" s="14" t="s">
        <v>46</v>
      </c>
      <c r="F101" s="6">
        <v>2600000</v>
      </c>
      <c r="G101" s="38">
        <v>0</v>
      </c>
    </row>
    <row r="102" spans="1:7" s="2" customFormat="1" x14ac:dyDescent="0.25">
      <c r="A102" s="72"/>
      <c r="B102" s="86"/>
      <c r="C102" s="12">
        <v>425</v>
      </c>
      <c r="D102" s="13" t="s">
        <v>2</v>
      </c>
      <c r="E102" s="18" t="s">
        <v>30</v>
      </c>
      <c r="F102" s="6">
        <v>445000</v>
      </c>
      <c r="G102" s="38">
        <v>13746.27</v>
      </c>
    </row>
    <row r="103" spans="1:7" s="2" customFormat="1" x14ac:dyDescent="0.25">
      <c r="A103" s="72"/>
      <c r="B103" s="86"/>
      <c r="C103" s="12">
        <v>426</v>
      </c>
      <c r="D103" s="13" t="s">
        <v>2</v>
      </c>
      <c r="E103" s="18" t="s">
        <v>32</v>
      </c>
      <c r="F103" s="6">
        <v>1630000</v>
      </c>
      <c r="G103" s="38">
        <v>0</v>
      </c>
    </row>
    <row r="104" spans="1:7" s="2" customFormat="1" ht="17.25" customHeight="1" x14ac:dyDescent="0.25">
      <c r="A104" s="72"/>
      <c r="B104" s="86"/>
      <c r="C104" s="12">
        <v>482</v>
      </c>
      <c r="D104" s="13" t="s">
        <v>2</v>
      </c>
      <c r="E104" s="18" t="s">
        <v>36</v>
      </c>
      <c r="F104" s="6">
        <v>650000</v>
      </c>
      <c r="G104" s="38">
        <v>93396</v>
      </c>
    </row>
    <row r="105" spans="1:7" s="2" customFormat="1" ht="26.25" x14ac:dyDescent="0.25">
      <c r="A105" s="72"/>
      <c r="B105" s="86"/>
      <c r="C105" s="12">
        <v>483</v>
      </c>
      <c r="D105" s="13" t="s">
        <v>2</v>
      </c>
      <c r="E105" s="18" t="s">
        <v>38</v>
      </c>
      <c r="F105" s="6">
        <v>250000</v>
      </c>
      <c r="G105" s="38">
        <v>20833.330000000002</v>
      </c>
    </row>
    <row r="106" spans="1:7" s="2" customFormat="1" x14ac:dyDescent="0.25">
      <c r="A106" s="72"/>
      <c r="B106" s="86"/>
      <c r="C106" s="12">
        <v>512</v>
      </c>
      <c r="D106" s="13" t="s">
        <v>2</v>
      </c>
      <c r="E106" s="18" t="s">
        <v>40</v>
      </c>
      <c r="F106" s="6">
        <v>72000</v>
      </c>
      <c r="G106" s="38">
        <v>0</v>
      </c>
    </row>
    <row r="107" spans="1:7" s="3" customFormat="1" ht="12.75" x14ac:dyDescent="0.2">
      <c r="A107" s="88">
        <v>4003</v>
      </c>
      <c r="B107" s="86" t="s">
        <v>97</v>
      </c>
      <c r="C107" s="89" t="s">
        <v>98</v>
      </c>
      <c r="D107" s="89"/>
      <c r="E107" s="89"/>
      <c r="F107" s="20">
        <f>F108</f>
        <v>4750162000</v>
      </c>
      <c r="G107" s="37">
        <f>G108</f>
        <v>2852000000</v>
      </c>
    </row>
    <row r="108" spans="1:7" ht="39" x14ac:dyDescent="0.25">
      <c r="A108" s="88"/>
      <c r="B108" s="86"/>
      <c r="C108" s="12">
        <v>451</v>
      </c>
      <c r="D108" s="13" t="s">
        <v>2</v>
      </c>
      <c r="E108" s="14" t="s">
        <v>84</v>
      </c>
      <c r="F108" s="6">
        <v>4750162000</v>
      </c>
      <c r="G108" s="38">
        <v>2852000000</v>
      </c>
    </row>
    <row r="109" spans="1:7" x14ac:dyDescent="0.25">
      <c r="A109" s="77">
        <v>7005</v>
      </c>
      <c r="B109" s="97" t="s">
        <v>101</v>
      </c>
      <c r="C109" s="76" t="s">
        <v>102</v>
      </c>
      <c r="D109" s="76"/>
      <c r="E109" s="76"/>
      <c r="F109" s="15">
        <f>F110+F112</f>
        <v>71209000</v>
      </c>
      <c r="G109" s="39">
        <f>G110+G112</f>
        <v>0</v>
      </c>
    </row>
    <row r="110" spans="1:7" x14ac:dyDescent="0.25">
      <c r="A110" s="78"/>
      <c r="B110" s="98"/>
      <c r="C110" s="19"/>
      <c r="D110" s="13" t="s">
        <v>2</v>
      </c>
      <c r="E110" s="18" t="s">
        <v>44</v>
      </c>
      <c r="F110" s="15">
        <f>F111</f>
        <v>10973000</v>
      </c>
      <c r="G110" s="39">
        <f>G111</f>
        <v>0</v>
      </c>
    </row>
    <row r="111" spans="1:7" x14ac:dyDescent="0.25">
      <c r="A111" s="78"/>
      <c r="B111" s="98"/>
      <c r="C111" s="19" t="s">
        <v>28</v>
      </c>
      <c r="D111" s="53" t="s">
        <v>2</v>
      </c>
      <c r="E111" s="52" t="s">
        <v>14</v>
      </c>
      <c r="F111" s="15">
        <v>10973000</v>
      </c>
      <c r="G111" s="39">
        <v>0</v>
      </c>
    </row>
    <row r="112" spans="1:7" x14ac:dyDescent="0.25">
      <c r="A112" s="79"/>
      <c r="B112" s="99"/>
      <c r="C112" s="19"/>
      <c r="D112" s="13" t="s">
        <v>43</v>
      </c>
      <c r="E112" s="52" t="s">
        <v>49</v>
      </c>
      <c r="F112" s="15">
        <v>60236000</v>
      </c>
      <c r="G112" s="39">
        <v>0</v>
      </c>
    </row>
    <row r="113" spans="1:7" x14ac:dyDescent="0.25">
      <c r="A113" s="83" t="s">
        <v>103</v>
      </c>
      <c r="B113" s="84"/>
      <c r="C113" s="84"/>
      <c r="D113" s="84"/>
      <c r="E113" s="85"/>
      <c r="F113" s="6">
        <f>F114</f>
        <v>1298133000</v>
      </c>
      <c r="G113" s="40">
        <f>G114</f>
        <v>708022245.83999991</v>
      </c>
    </row>
    <row r="114" spans="1:7" x14ac:dyDescent="0.25">
      <c r="A114" s="72" t="s">
        <v>104</v>
      </c>
      <c r="B114" s="86" t="s">
        <v>105</v>
      </c>
      <c r="C114" s="76" t="s">
        <v>106</v>
      </c>
      <c r="D114" s="76"/>
      <c r="E114" s="76"/>
      <c r="F114" s="6">
        <f>F115+F116+F117+F118+F119+F120+F121</f>
        <v>1298133000</v>
      </c>
      <c r="G114" s="40">
        <f>G115+G116+G117+G118+G119+G120+G121</f>
        <v>708022245.83999991</v>
      </c>
    </row>
    <row r="115" spans="1:7" ht="26.25" x14ac:dyDescent="0.25">
      <c r="A115" s="72"/>
      <c r="B115" s="86"/>
      <c r="C115" s="12">
        <v>411</v>
      </c>
      <c r="D115" s="13" t="s">
        <v>2</v>
      </c>
      <c r="E115" s="14" t="s">
        <v>7</v>
      </c>
      <c r="F115" s="6">
        <v>1568000</v>
      </c>
      <c r="G115" s="38">
        <v>989233.85</v>
      </c>
    </row>
    <row r="116" spans="1:7" ht="26.25" x14ac:dyDescent="0.25">
      <c r="A116" s="72"/>
      <c r="B116" s="86"/>
      <c r="C116" s="12">
        <v>412</v>
      </c>
      <c r="D116" s="13" t="s">
        <v>2</v>
      </c>
      <c r="E116" s="14" t="s">
        <v>8</v>
      </c>
      <c r="F116" s="6">
        <v>269000</v>
      </c>
      <c r="G116" s="38">
        <v>164707.43</v>
      </c>
    </row>
    <row r="117" spans="1:7" ht="17.25" customHeight="1" x14ac:dyDescent="0.25">
      <c r="A117" s="72"/>
      <c r="B117" s="86"/>
      <c r="C117" s="12">
        <v>414</v>
      </c>
      <c r="D117" s="13" t="s">
        <v>2</v>
      </c>
      <c r="E117" s="14" t="s">
        <v>9</v>
      </c>
      <c r="F117" s="6">
        <v>50000</v>
      </c>
      <c r="G117" s="38">
        <v>0</v>
      </c>
    </row>
    <row r="118" spans="1:7" x14ac:dyDescent="0.25">
      <c r="A118" s="72"/>
      <c r="B118" s="86"/>
      <c r="C118" s="12">
        <v>415</v>
      </c>
      <c r="D118" s="13" t="s">
        <v>2</v>
      </c>
      <c r="E118" s="14" t="s">
        <v>12</v>
      </c>
      <c r="F118" s="6">
        <v>70000</v>
      </c>
      <c r="G118" s="38">
        <v>14930</v>
      </c>
    </row>
    <row r="119" spans="1:7" x14ac:dyDescent="0.25">
      <c r="A119" s="72"/>
      <c r="B119" s="86"/>
      <c r="C119" s="12">
        <v>422</v>
      </c>
      <c r="D119" s="13" t="s">
        <v>2</v>
      </c>
      <c r="E119" s="14" t="s">
        <v>13</v>
      </c>
      <c r="F119" s="6">
        <v>356000</v>
      </c>
      <c r="G119" s="38">
        <v>0</v>
      </c>
    </row>
    <row r="120" spans="1:7" ht="39" x14ac:dyDescent="0.25">
      <c r="A120" s="91"/>
      <c r="B120" s="122"/>
      <c r="C120" s="123">
        <v>451</v>
      </c>
      <c r="D120" s="66" t="s">
        <v>2</v>
      </c>
      <c r="E120" s="124" t="s">
        <v>84</v>
      </c>
      <c r="F120" s="125">
        <v>1295670000</v>
      </c>
      <c r="G120" s="126">
        <v>706840874.55999994</v>
      </c>
    </row>
    <row r="121" spans="1:7" ht="26.25" thickBot="1" x14ac:dyDescent="0.3">
      <c r="A121" s="73"/>
      <c r="B121" s="87"/>
      <c r="C121" s="47">
        <v>483</v>
      </c>
      <c r="D121" s="127" t="s">
        <v>2</v>
      </c>
      <c r="E121" s="128" t="s">
        <v>38</v>
      </c>
      <c r="F121" s="57">
        <v>150000</v>
      </c>
      <c r="G121" s="51">
        <v>12500</v>
      </c>
    </row>
    <row r="122" spans="1:7" x14ac:dyDescent="0.25">
      <c r="A122" s="68" t="s">
        <v>108</v>
      </c>
      <c r="B122" s="69"/>
      <c r="C122" s="69"/>
      <c r="D122" s="69"/>
      <c r="E122" s="69"/>
      <c r="F122" s="55"/>
      <c r="G122" s="56"/>
    </row>
    <row r="123" spans="1:7" x14ac:dyDescent="0.25">
      <c r="A123" s="70" t="s">
        <v>109</v>
      </c>
      <c r="B123" s="71"/>
      <c r="C123" s="71"/>
      <c r="D123" s="71"/>
      <c r="E123" s="71"/>
      <c r="F123" s="25">
        <f>F124</f>
        <v>510240000</v>
      </c>
      <c r="G123" s="36">
        <f>G124</f>
        <v>167508116.31999999</v>
      </c>
    </row>
    <row r="124" spans="1:7" x14ac:dyDescent="0.25">
      <c r="A124" s="72" t="s">
        <v>63</v>
      </c>
      <c r="B124" s="74" t="s">
        <v>110</v>
      </c>
      <c r="C124" s="76" t="s">
        <v>66</v>
      </c>
      <c r="D124" s="76"/>
      <c r="E124" s="76"/>
      <c r="F124" s="20">
        <f>F126+F125</f>
        <v>510240000</v>
      </c>
      <c r="G124" s="37">
        <f>G126</f>
        <v>167508116.31999999</v>
      </c>
    </row>
    <row r="125" spans="1:7" x14ac:dyDescent="0.25">
      <c r="A125" s="91"/>
      <c r="B125" s="97"/>
      <c r="C125" s="121" t="s">
        <v>28</v>
      </c>
      <c r="D125" s="66" t="s">
        <v>2</v>
      </c>
      <c r="E125" s="67" t="s">
        <v>14</v>
      </c>
      <c r="F125" s="119">
        <v>10000000</v>
      </c>
      <c r="G125" s="120">
        <v>0</v>
      </c>
    </row>
    <row r="126" spans="1:7" ht="27" thickBot="1" x14ac:dyDescent="0.3">
      <c r="A126" s="73"/>
      <c r="B126" s="75"/>
      <c r="C126" s="47">
        <v>463</v>
      </c>
      <c r="D126" s="48" t="s">
        <v>2</v>
      </c>
      <c r="E126" s="49" t="s">
        <v>89</v>
      </c>
      <c r="F126" s="50">
        <v>500240000</v>
      </c>
      <c r="G126" s="51">
        <v>167508116.31999999</v>
      </c>
    </row>
  </sheetData>
  <mergeCells count="67">
    <mergeCell ref="A124:A126"/>
    <mergeCell ref="B124:B126"/>
    <mergeCell ref="C124:E124"/>
    <mergeCell ref="A88:A90"/>
    <mergeCell ref="B88:B90"/>
    <mergeCell ref="C88:E88"/>
    <mergeCell ref="A113:E113"/>
    <mergeCell ref="A114:A121"/>
    <mergeCell ref="B114:B121"/>
    <mergeCell ref="C114:E114"/>
    <mergeCell ref="A122:E122"/>
    <mergeCell ref="A123:E123"/>
    <mergeCell ref="A107:A108"/>
    <mergeCell ref="B107:B108"/>
    <mergeCell ref="C107:E107"/>
    <mergeCell ref="A109:A112"/>
    <mergeCell ref="B109:B112"/>
    <mergeCell ref="C109:E109"/>
    <mergeCell ref="A84:A87"/>
    <mergeCell ref="B84:B87"/>
    <mergeCell ref="C84:E84"/>
    <mergeCell ref="A91:E91"/>
    <mergeCell ref="A92:A106"/>
    <mergeCell ref="B92:B106"/>
    <mergeCell ref="C92:E92"/>
    <mergeCell ref="A83:E83"/>
    <mergeCell ref="A79:A82"/>
    <mergeCell ref="B79:B82"/>
    <mergeCell ref="C79:E79"/>
    <mergeCell ref="A71:A74"/>
    <mergeCell ref="B71:B74"/>
    <mergeCell ref="C71:E71"/>
    <mergeCell ref="A75:A78"/>
    <mergeCell ref="B75:B78"/>
    <mergeCell ref="C75:E75"/>
    <mergeCell ref="A67:A68"/>
    <mergeCell ref="B67:B68"/>
    <mergeCell ref="C67:E67"/>
    <mergeCell ref="A69:A70"/>
    <mergeCell ref="B69:B70"/>
    <mergeCell ref="C69:E69"/>
    <mergeCell ref="A63:A64"/>
    <mergeCell ref="B63:B64"/>
    <mergeCell ref="C63:E63"/>
    <mergeCell ref="A65:A66"/>
    <mergeCell ref="B65:B66"/>
    <mergeCell ref="C65:E65"/>
    <mergeCell ref="A43:A60"/>
    <mergeCell ref="B43:B60"/>
    <mergeCell ref="C43:E43"/>
    <mergeCell ref="A61:A62"/>
    <mergeCell ref="B61:B62"/>
    <mergeCell ref="C61:E61"/>
    <mergeCell ref="A20:A33"/>
    <mergeCell ref="B20:B33"/>
    <mergeCell ref="C20:E20"/>
    <mergeCell ref="A34:A42"/>
    <mergeCell ref="B34:B42"/>
    <mergeCell ref="C34:E34"/>
    <mergeCell ref="A1:G1"/>
    <mergeCell ref="A3:E3"/>
    <mergeCell ref="A4:C8"/>
    <mergeCell ref="A9:E9"/>
    <mergeCell ref="A10:E10"/>
    <mergeCell ref="A11:A19"/>
    <mergeCell ref="B11:B19"/>
    <mergeCell ref="C11:E11"/>
  </mergeCells>
  <pageMargins left="0.7" right="0.7" top="0.75" bottom="0.75" header="0.3" footer="0.3"/>
  <pageSetup paperSize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Извршење МРЕ 31.12.2017. </vt:lpstr>
      <vt:lpstr>Извршење МРЕ 31.12.2018.</vt:lpstr>
      <vt:lpstr>Извршење МРЕ 31.12.2019.</vt:lpstr>
      <vt:lpstr>Извршење МРЕ 12.08.2020.</vt:lpstr>
      <vt:lpstr>'Извршење МРЕ 31.12.2018.'!Print_Area</vt:lpstr>
      <vt:lpstr>'Извршење МРЕ 31.12.2018.'!Print_Titles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 petrovic</dc:creator>
  <cp:lastModifiedBy>Slobodan Djurovic</cp:lastModifiedBy>
  <cp:lastPrinted>2018-10-11T07:35:08Z</cp:lastPrinted>
  <dcterms:created xsi:type="dcterms:W3CDTF">2018-01-09T12:33:33Z</dcterms:created>
  <dcterms:modified xsi:type="dcterms:W3CDTF">2020-08-12T09:41:21Z</dcterms:modified>
</cp:coreProperties>
</file>