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obodan.djurovic\Documents\2018\"/>
    </mc:Choice>
  </mc:AlternateContent>
  <bookViews>
    <workbookView xWindow="0" yWindow="0" windowWidth="20460" windowHeight="7590" activeTab="1"/>
  </bookViews>
  <sheets>
    <sheet name="Извршење МРЕ 31.12.2017. " sheetId="6" r:id="rId1"/>
    <sheet name="Извршење МРЕ 01.10.2018." sheetId="4" r:id="rId2"/>
  </sheets>
  <definedNames>
    <definedName name="_xlnm.Print_Area" localSheetId="1">'Извршење МРЕ 01.10.2018.'!$A$1:$G$129</definedName>
    <definedName name="_xlnm.Print_Titles" localSheetId="1">'Извршење МРЕ 01.10.2018.'!$2:$2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F12" i="6"/>
  <c r="G23" i="6"/>
  <c r="F23" i="6"/>
  <c r="G138" i="6"/>
  <c r="G137" i="6" s="1"/>
  <c r="F138" i="6"/>
  <c r="F137" i="6" s="1"/>
  <c r="G128" i="6"/>
  <c r="G127" i="6" s="1"/>
  <c r="F128" i="6"/>
  <c r="F127" i="6" s="1"/>
  <c r="G123" i="6"/>
  <c r="G122" i="6" s="1"/>
  <c r="F123" i="6"/>
  <c r="F122" i="6" s="1"/>
  <c r="G120" i="6"/>
  <c r="G118" i="6"/>
  <c r="F118" i="6"/>
  <c r="G102" i="6"/>
  <c r="F102" i="6"/>
  <c r="G99" i="6"/>
  <c r="F99" i="6"/>
  <c r="G94" i="6"/>
  <c r="F94" i="6"/>
  <c r="G92" i="6"/>
  <c r="F92" i="6"/>
  <c r="G84" i="6"/>
  <c r="F84" i="6"/>
  <c r="G79" i="6"/>
  <c r="G78" i="6" s="1"/>
  <c r="F79" i="6"/>
  <c r="F78" i="6" s="1"/>
  <c r="G74" i="6"/>
  <c r="G73" i="6" s="1"/>
  <c r="F74" i="6"/>
  <c r="F73" i="6" s="1"/>
  <c r="G69" i="6"/>
  <c r="F69" i="6"/>
  <c r="G65" i="6"/>
  <c r="G64" i="6" s="1"/>
  <c r="F65" i="6"/>
  <c r="F64" i="6" s="1"/>
  <c r="G62" i="6"/>
  <c r="F62" i="6"/>
  <c r="G43" i="6"/>
  <c r="F43" i="6"/>
  <c r="G36" i="6"/>
  <c r="F36" i="6"/>
  <c r="G3" i="6"/>
  <c r="F3" i="6"/>
  <c r="G11" i="6" l="1"/>
  <c r="G83" i="6"/>
  <c r="G101" i="6"/>
  <c r="F83" i="6"/>
  <c r="F11" i="6"/>
  <c r="F101" i="6"/>
  <c r="G10" i="6" l="1"/>
  <c r="F10" i="6"/>
  <c r="G3" i="4" l="1"/>
  <c r="G127" i="4"/>
  <c r="G126" i="4" s="1"/>
  <c r="G118" i="4"/>
  <c r="G117" i="4" s="1"/>
  <c r="G113" i="4"/>
  <c r="G112" i="4" s="1"/>
  <c r="G110" i="4"/>
  <c r="G108" i="4"/>
  <c r="G93" i="4"/>
  <c r="G92" i="4" s="1"/>
  <c r="G89" i="4"/>
  <c r="F89" i="4"/>
  <c r="G86" i="4"/>
  <c r="G80" i="4"/>
  <c r="G70" i="4"/>
  <c r="G65" i="4"/>
  <c r="G63" i="4"/>
  <c r="G44" i="4"/>
  <c r="G36" i="4"/>
  <c r="G23" i="4"/>
  <c r="G11" i="4"/>
  <c r="G10" i="4" l="1"/>
  <c r="G79" i="4"/>
  <c r="F127" i="4"/>
  <c r="F126" i="4" s="1"/>
  <c r="F3" i="4"/>
  <c r="F118" i="4"/>
  <c r="F117" i="4" s="1"/>
  <c r="F113" i="4"/>
  <c r="F112" i="4" s="1"/>
  <c r="F110" i="4"/>
  <c r="F108" i="4"/>
  <c r="F93" i="4"/>
  <c r="F44" i="4"/>
  <c r="F86" i="4"/>
  <c r="F80" i="4"/>
  <c r="F75" i="4"/>
  <c r="F74" i="4" s="1"/>
  <c r="F72" i="4"/>
  <c r="F70" i="4"/>
  <c r="F63" i="4"/>
  <c r="G9" i="4" l="1"/>
  <c r="F92" i="4"/>
  <c r="F79" i="4"/>
  <c r="F36" i="4"/>
  <c r="F11" i="4"/>
  <c r="F23" i="4"/>
  <c r="F66" i="4" l="1"/>
  <c r="F65" i="4" s="1"/>
  <c r="F10" i="4" s="1"/>
</calcChain>
</file>

<file path=xl/sharedStrings.xml><?xml version="1.0" encoding="utf-8"?>
<sst xmlns="http://schemas.openxmlformats.org/spreadsheetml/2006/main" count="618" uniqueCount="126">
  <si>
    <t>Ек. кл.</t>
  </si>
  <si>
    <t>Назив економске класификације</t>
  </si>
  <si>
    <t>01</t>
  </si>
  <si>
    <t>Приходи из буџета</t>
  </si>
  <si>
    <t>Финансијска помоћ</t>
  </si>
  <si>
    <t>06</t>
  </si>
  <si>
    <t>Донације од међународних оргнизација</t>
  </si>
  <si>
    <t xml:space="preserve">Плате, додаци и накнаде запослених </t>
  </si>
  <si>
    <t>Соц. доприноси на терет послодавца</t>
  </si>
  <si>
    <t>Социјална давања запосленима</t>
  </si>
  <si>
    <t>Накнаде трошкова за запосене</t>
  </si>
  <si>
    <t xml:space="preserve">Услуге по уговору </t>
  </si>
  <si>
    <t xml:space="preserve">Накнаде трошкова за запослене </t>
  </si>
  <si>
    <t>Трошкови путовања</t>
  </si>
  <si>
    <t>Услуге по уговору</t>
  </si>
  <si>
    <t>Субвенције приватним предузећима</t>
  </si>
  <si>
    <t>Администрација и управљање</t>
  </si>
  <si>
    <t>411</t>
  </si>
  <si>
    <t>412</t>
  </si>
  <si>
    <t>413</t>
  </si>
  <si>
    <t xml:space="preserve">Накнаде у натури </t>
  </si>
  <si>
    <t>414</t>
  </si>
  <si>
    <t>415</t>
  </si>
  <si>
    <t>416</t>
  </si>
  <si>
    <t>Награде запосленима и остали расходи</t>
  </si>
  <si>
    <t>421</t>
  </si>
  <si>
    <t>Стални трошкови</t>
  </si>
  <si>
    <t>422</t>
  </si>
  <si>
    <t>423</t>
  </si>
  <si>
    <t>425</t>
  </si>
  <si>
    <t>Текуће поправке и одржавање</t>
  </si>
  <si>
    <t>426</t>
  </si>
  <si>
    <t>Материјал</t>
  </si>
  <si>
    <t>462</t>
  </si>
  <si>
    <t>Дотације међународним организацијама</t>
  </si>
  <si>
    <t>482</t>
  </si>
  <si>
    <t>Порези, обавезне таксе и пенали</t>
  </si>
  <si>
    <t>483</t>
  </si>
  <si>
    <t>Новчане казне и пенали по решењу судова</t>
  </si>
  <si>
    <t>512</t>
  </si>
  <si>
    <t>Машине и опрема</t>
  </si>
  <si>
    <t>515</t>
  </si>
  <si>
    <t>Нематеријална имовина</t>
  </si>
  <si>
    <t>56</t>
  </si>
  <si>
    <t>Буџет РС</t>
  </si>
  <si>
    <t>424</t>
  </si>
  <si>
    <t>Специјализоване услуге</t>
  </si>
  <si>
    <t>485</t>
  </si>
  <si>
    <t>Накнада штете за повреде или штету нанету од стране државних органа</t>
  </si>
  <si>
    <t>Финансијска помоћ ЕУ</t>
  </si>
  <si>
    <t xml:space="preserve">Зграде и грађевински објекти </t>
  </si>
  <si>
    <t>Плате, додаци и накнаде запосених</t>
  </si>
  <si>
    <t>ПА</t>
  </si>
  <si>
    <t>Изв.</t>
  </si>
  <si>
    <t>Назив програмске активности/пројекта</t>
  </si>
  <si>
    <t>Почетна апропријација 2018.</t>
  </si>
  <si>
    <t>Укупно извршено на дан 01.10.2018.</t>
  </si>
  <si>
    <t>УКУПНО МРЕ</t>
  </si>
  <si>
    <t>05</t>
  </si>
  <si>
    <t>Донације од иностраних земаља</t>
  </si>
  <si>
    <t>Уређење система у области енергетске ефикасности, обновљивих извора енергије и заштита животне средине у енергетици</t>
  </si>
  <si>
    <t>ПРОГРАМ 0501- Планирање и спровођење енергетске политике</t>
  </si>
  <si>
    <t>15</t>
  </si>
  <si>
    <t>Остале дотације и трансфери</t>
  </si>
  <si>
    <t>Неутрошена средства од донација из претходног периода</t>
  </si>
  <si>
    <t>0001</t>
  </si>
  <si>
    <t>0002</t>
  </si>
  <si>
    <t>Електроенергетика, нафта и природни гас и системи даљинског грејања</t>
  </si>
  <si>
    <t>УКУПНО 0001</t>
  </si>
  <si>
    <t>УКУПНО 0002</t>
  </si>
  <si>
    <t>0003</t>
  </si>
  <si>
    <t>Стратешко планирање у енергетици</t>
  </si>
  <si>
    <t>УКУПНО 0003</t>
  </si>
  <si>
    <t>0005</t>
  </si>
  <si>
    <t>УКУПНО 0005</t>
  </si>
  <si>
    <t>Формирање базе података за нафту и гас</t>
  </si>
  <si>
    <t>УКУПНО 4001</t>
  </si>
  <si>
    <t>ИПА 2013-Енергетски сектор</t>
  </si>
  <si>
    <t>Смањење баријера за убрзани развој тржишта биомасе у Србији</t>
  </si>
  <si>
    <t>454</t>
  </si>
  <si>
    <t>Промоција обновљивих извора енергије-развој тржишта биомасе-KfW</t>
  </si>
  <si>
    <t>ИПА 2014-Енергетски сектор</t>
  </si>
  <si>
    <t>ПРОГРАМ 0502-Енергетска ефикасност</t>
  </si>
  <si>
    <t>4001</t>
  </si>
  <si>
    <t>Рехабилитација система даљинског грејања у Републици Србији-фаза IV</t>
  </si>
  <si>
    <t>451</t>
  </si>
  <si>
    <t>Субвенције јавним нефинансијским предузећима и организацијама</t>
  </si>
  <si>
    <t>4005</t>
  </si>
  <si>
    <t>Уклањање препрека за промовисање и подршку систему енергетског менаџмента у општинама у Републици Србији, УНДП/ГЕФ</t>
  </si>
  <si>
    <t>УКУПНО 4002</t>
  </si>
  <si>
    <t>463</t>
  </si>
  <si>
    <t>Трансфери осталим нивоима власти</t>
  </si>
  <si>
    <t>4006</t>
  </si>
  <si>
    <t>Енергетска ефикасност и управљање енергијом у општинама у Србији</t>
  </si>
  <si>
    <t>УКУПНО 4006</t>
  </si>
  <si>
    <t>УКУПНО 4005</t>
  </si>
  <si>
    <t>УКУПНО 7026</t>
  </si>
  <si>
    <t>ПРОГРАМ 0503-Управљање минералним ресурсима</t>
  </si>
  <si>
    <t>Уређење и надзор у области геологије и рударства</t>
  </si>
  <si>
    <t>Консолидација пословања ЈП ПЕУ Ресавица</t>
  </si>
  <si>
    <t>УКУПНО 4003</t>
  </si>
  <si>
    <t>Изградња тунела/колектора Кривељске реке</t>
  </si>
  <si>
    <t>УКУПНО 5001</t>
  </si>
  <si>
    <t>ИПА 2013-Животна средина и климатске промене</t>
  </si>
  <si>
    <t>УКУПНО 7005</t>
  </si>
  <si>
    <t>ПРОГРАМ 0902-Социјална заштита</t>
  </si>
  <si>
    <t>0011</t>
  </si>
  <si>
    <t>Енергетски угрожени купац</t>
  </si>
  <si>
    <t>УКУПНО 0011</t>
  </si>
  <si>
    <t>УКУПНО МРЕ (без Буџетског фонда)</t>
  </si>
  <si>
    <t>Буџетски фонд за унапређење енергетске ефикасности</t>
  </si>
  <si>
    <t>Програм 0502-Енергетска ефикасност</t>
  </si>
  <si>
    <t>Подстицаји за унапређење енергетске ефикасности</t>
  </si>
  <si>
    <r>
      <t xml:space="preserve">ТАБЕЛАРНИ ПРЕГЛЕД ИЗВРШЕЊА БУЏЕТА МРЕ СА ИЗВРШЕЊЕМ ЗА </t>
    </r>
    <r>
      <rPr>
        <b/>
        <sz val="11"/>
        <rFont val="Times New Roman"/>
        <family val="1"/>
      </rPr>
      <t>2018. ГОДИНУ</t>
    </r>
  </si>
  <si>
    <t>ТАБЕЛАРНИ ПРЕГЛЕД ИЗВРШЕЊА БУЏЕТА МРЕ СА ИЗВРШЕЊЕМ ЗА 2017. ГОДИНУ</t>
  </si>
  <si>
    <t>Укупно извршено на дан 31.12.2017.</t>
  </si>
  <si>
    <t>11</t>
  </si>
  <si>
    <t>511</t>
  </si>
  <si>
    <t>4003</t>
  </si>
  <si>
    <t>УКУПНО 7030</t>
  </si>
  <si>
    <t>УКУПНО 4004</t>
  </si>
  <si>
    <t>Примања од иностраних задуживања</t>
  </si>
  <si>
    <t>ИПА 2013-Подршка европским интеграцијама и припрема пројеката за 2014 - 2020</t>
  </si>
  <si>
    <t xml:space="preserve">Помоћ за унапређивање система енергетског менаџмента у свим секторима потрошње енергије у Републици Србији, JICA </t>
  </si>
  <si>
    <t xml:space="preserve">Помоћ у имплементацији захтева из Уговора о оснивању енергетске заједнице у вези са правним тековинама ЕУ о енергетској ефикасности </t>
  </si>
  <si>
    <t xml:space="preserve">Aпропријација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</si>
</sst>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8" fillId="0" borderId="0" xfId="0" applyFont="1" applyBorder="1"/>
    <xf numFmtId="0" fontId="9" fillId="0" borderId="0" xfId="2" applyFont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wrapText="1"/>
    </xf>
    <xf numFmtId="3" fontId="4" fillId="0" borderId="2" xfId="1" applyNumberFormat="1" applyFont="1" applyFill="1" applyBorder="1" applyAlignment="1"/>
    <xf numFmtId="0" fontId="3" fillId="0" borderId="2" xfId="1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top"/>
    </xf>
    <xf numFmtId="49" fontId="4" fillId="0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right"/>
    </xf>
    <xf numFmtId="49" fontId="11" fillId="0" borderId="2" xfId="1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/>
    <xf numFmtId="3" fontId="4" fillId="0" borderId="11" xfId="1" applyNumberFormat="1" applyFont="1" applyFill="1" applyBorder="1" applyAlignment="1"/>
    <xf numFmtId="3" fontId="4" fillId="0" borderId="11" xfId="1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/>
    </xf>
    <xf numFmtId="49" fontId="4" fillId="0" borderId="20" xfId="1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/>
    <xf numFmtId="0" fontId="3" fillId="0" borderId="26" xfId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wrapText="1"/>
    </xf>
    <xf numFmtId="0" fontId="4" fillId="0" borderId="26" xfId="1" applyFont="1" applyFill="1" applyBorder="1" applyAlignment="1">
      <alignment wrapText="1"/>
    </xf>
    <xf numFmtId="3" fontId="4" fillId="0" borderId="26" xfId="1" applyNumberFormat="1" applyFont="1" applyFill="1" applyBorder="1" applyAlignment="1"/>
    <xf numFmtId="3" fontId="4" fillId="0" borderId="27" xfId="0" applyNumberFormat="1" applyFont="1" applyFill="1" applyBorder="1"/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49" fontId="11" fillId="0" borderId="2" xfId="1" applyNumberFormat="1" applyFont="1" applyFill="1" applyBorder="1" applyAlignment="1">
      <alignment horizontal="center" vertical="top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2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22" xfId="1" applyNumberFormat="1" applyFont="1" applyFill="1" applyBorder="1" applyAlignment="1">
      <alignment horizontal="center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left" vertical="center" wrapText="1"/>
    </xf>
  </cellXfs>
  <cellStyles count="6">
    <cellStyle name="Comma 2" xfId="5"/>
    <cellStyle name="Normal" xfId="0" builtinId="0"/>
    <cellStyle name="Normal 2" xfId="3"/>
    <cellStyle name="Normal 3 2" xfId="1"/>
    <cellStyle name="Normal 3 2 2" xfId="2"/>
    <cellStyle name="Normal 3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workbookViewId="0">
      <selection activeCell="J12" sqref="J12"/>
    </sheetView>
  </sheetViews>
  <sheetFormatPr defaultRowHeight="15" x14ac:dyDescent="0.25"/>
  <cols>
    <col min="1" max="1" width="6.5703125" style="1" customWidth="1"/>
    <col min="2" max="2" width="2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16384" width="9.140625" style="1"/>
  </cols>
  <sheetData>
    <row r="1" spans="1:8" ht="27" customHeight="1" x14ac:dyDescent="0.25">
      <c r="A1" s="69" t="s">
        <v>114</v>
      </c>
      <c r="B1" s="70"/>
      <c r="C1" s="70"/>
      <c r="D1" s="70"/>
      <c r="E1" s="70"/>
      <c r="F1" s="70"/>
      <c r="G1" s="71"/>
      <c r="H1" s="4"/>
    </row>
    <row r="2" spans="1:8" ht="64.5" customHeight="1" x14ac:dyDescent="0.25">
      <c r="A2" s="35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125</v>
      </c>
      <c r="G2" s="36" t="s">
        <v>115</v>
      </c>
      <c r="H2" s="4"/>
    </row>
    <row r="3" spans="1:8" ht="21.75" customHeight="1" x14ac:dyDescent="0.25">
      <c r="A3" s="72" t="s">
        <v>57</v>
      </c>
      <c r="B3" s="73"/>
      <c r="C3" s="73"/>
      <c r="D3" s="73"/>
      <c r="E3" s="73"/>
      <c r="F3" s="11">
        <f>F4+F5+F6+F7+F8+F9</f>
        <v>8474139370.75</v>
      </c>
      <c r="G3" s="37">
        <f>G4+G5+G6+G7+G8+G9</f>
        <v>7144626970.3100004</v>
      </c>
    </row>
    <row r="4" spans="1:8" x14ac:dyDescent="0.25">
      <c r="A4" s="74"/>
      <c r="B4" s="75"/>
      <c r="C4" s="76"/>
      <c r="D4" s="9" t="s">
        <v>2</v>
      </c>
      <c r="E4" s="10" t="s">
        <v>3</v>
      </c>
      <c r="F4" s="11">
        <v>6782420000</v>
      </c>
      <c r="G4" s="37">
        <v>6045550056.0699997</v>
      </c>
    </row>
    <row r="5" spans="1:8" ht="16.5" customHeight="1" x14ac:dyDescent="0.25">
      <c r="A5" s="77"/>
      <c r="B5" s="78"/>
      <c r="C5" s="79"/>
      <c r="D5" s="9" t="s">
        <v>58</v>
      </c>
      <c r="E5" s="10" t="s">
        <v>59</v>
      </c>
      <c r="F5" s="11">
        <v>14269000</v>
      </c>
      <c r="G5" s="37">
        <v>2569060.1</v>
      </c>
    </row>
    <row r="6" spans="1:8" ht="26.25" customHeight="1" x14ac:dyDescent="0.25">
      <c r="A6" s="77"/>
      <c r="B6" s="78"/>
      <c r="C6" s="79"/>
      <c r="D6" s="9" t="s">
        <v>5</v>
      </c>
      <c r="E6" s="10" t="s">
        <v>6</v>
      </c>
      <c r="F6" s="11">
        <v>55350000</v>
      </c>
      <c r="G6" s="37">
        <v>50666718.439999998</v>
      </c>
    </row>
    <row r="7" spans="1:8" ht="26.25" customHeight="1" x14ac:dyDescent="0.25">
      <c r="A7" s="77"/>
      <c r="B7" s="78"/>
      <c r="C7" s="79"/>
      <c r="D7" s="9" t="s">
        <v>116</v>
      </c>
      <c r="E7" s="10" t="s">
        <v>121</v>
      </c>
      <c r="F7" s="11">
        <v>1318640000</v>
      </c>
      <c r="G7" s="37">
        <v>829189360.60000002</v>
      </c>
    </row>
    <row r="8" spans="1:8" ht="26.25" customHeight="1" x14ac:dyDescent="0.25">
      <c r="A8" s="77"/>
      <c r="B8" s="78"/>
      <c r="C8" s="79"/>
      <c r="D8" s="9" t="s">
        <v>62</v>
      </c>
      <c r="E8" s="10" t="s">
        <v>64</v>
      </c>
      <c r="F8" s="11">
        <v>670370.75</v>
      </c>
      <c r="G8" s="37">
        <v>611997.80000000005</v>
      </c>
    </row>
    <row r="9" spans="1:8" x14ac:dyDescent="0.25">
      <c r="A9" s="80"/>
      <c r="B9" s="81"/>
      <c r="C9" s="82"/>
      <c r="D9" s="9">
        <v>56</v>
      </c>
      <c r="E9" s="10" t="s">
        <v>4</v>
      </c>
      <c r="F9" s="11">
        <v>302790000</v>
      </c>
      <c r="G9" s="37">
        <v>216039777.30000001</v>
      </c>
    </row>
    <row r="10" spans="1:8" x14ac:dyDescent="0.25">
      <c r="A10" s="72" t="s">
        <v>109</v>
      </c>
      <c r="B10" s="73"/>
      <c r="C10" s="73"/>
      <c r="D10" s="73"/>
      <c r="E10" s="73"/>
      <c r="F10" s="26">
        <f>F11+F83+F101+F127</f>
        <v>8314139370.75</v>
      </c>
      <c r="G10" s="38">
        <f>G11+G83+G101+G127</f>
        <v>7045104525.829999</v>
      </c>
    </row>
    <row r="11" spans="1:8" x14ac:dyDescent="0.25">
      <c r="A11" s="72" t="s">
        <v>61</v>
      </c>
      <c r="B11" s="73"/>
      <c r="C11" s="73"/>
      <c r="D11" s="73"/>
      <c r="E11" s="73"/>
      <c r="F11" s="26">
        <f>F12+F23+F36+F43+F62+F64+F69+F71+F73+F78</f>
        <v>498461065.51999998</v>
      </c>
      <c r="G11" s="26">
        <f>G12+G23+G36+G43+G62+G64+G69+G71+G73+G78</f>
        <v>328486178.40999997</v>
      </c>
    </row>
    <row r="12" spans="1:8" ht="15" customHeight="1" x14ac:dyDescent="0.25">
      <c r="A12" s="66" t="s">
        <v>65</v>
      </c>
      <c r="B12" s="67" t="s">
        <v>60</v>
      </c>
      <c r="C12" s="68" t="s">
        <v>68</v>
      </c>
      <c r="D12" s="68"/>
      <c r="E12" s="68"/>
      <c r="F12" s="20">
        <f>F13+F14+F15+F16+F17+F18+F19+F20+F21+F22</f>
        <v>24621370.75</v>
      </c>
      <c r="G12" s="20">
        <f>G13+G14+G15+G16+G17+G18+G19+G20+G21+G22</f>
        <v>16351924.040000001</v>
      </c>
    </row>
    <row r="13" spans="1:8" ht="24.75" customHeight="1" x14ac:dyDescent="0.25">
      <c r="A13" s="66"/>
      <c r="B13" s="67"/>
      <c r="C13" s="12">
        <v>411</v>
      </c>
      <c r="D13" s="13" t="s">
        <v>2</v>
      </c>
      <c r="E13" s="14" t="s">
        <v>7</v>
      </c>
      <c r="F13" s="15">
        <v>12676000</v>
      </c>
      <c r="G13" s="40">
        <v>10561802.810000001</v>
      </c>
    </row>
    <row r="14" spans="1:8" ht="24.75" customHeight="1" x14ac:dyDescent="0.25">
      <c r="A14" s="66"/>
      <c r="B14" s="67"/>
      <c r="C14" s="12">
        <v>412</v>
      </c>
      <c r="D14" s="13" t="s">
        <v>2</v>
      </c>
      <c r="E14" s="14" t="s">
        <v>8</v>
      </c>
      <c r="F14" s="15">
        <v>2535000</v>
      </c>
      <c r="G14" s="40">
        <v>2061390.07</v>
      </c>
    </row>
    <row r="15" spans="1:8" ht="18" customHeight="1" x14ac:dyDescent="0.25">
      <c r="A15" s="66"/>
      <c r="B15" s="67"/>
      <c r="C15" s="12">
        <v>414</v>
      </c>
      <c r="D15" s="13" t="s">
        <v>2</v>
      </c>
      <c r="E15" s="14" t="s">
        <v>9</v>
      </c>
      <c r="F15" s="15">
        <v>100000</v>
      </c>
      <c r="G15" s="40">
        <v>0</v>
      </c>
    </row>
    <row r="16" spans="1:8" x14ac:dyDescent="0.25">
      <c r="A16" s="66"/>
      <c r="B16" s="67"/>
      <c r="C16" s="12">
        <v>415</v>
      </c>
      <c r="D16" s="13" t="s">
        <v>2</v>
      </c>
      <c r="E16" s="14" t="s">
        <v>10</v>
      </c>
      <c r="F16" s="15">
        <v>800000</v>
      </c>
      <c r="G16" s="40">
        <v>368060</v>
      </c>
    </row>
    <row r="17" spans="1:7" x14ac:dyDescent="0.25">
      <c r="A17" s="66"/>
      <c r="B17" s="67"/>
      <c r="C17" s="12">
        <v>422</v>
      </c>
      <c r="D17" s="13" t="s">
        <v>2</v>
      </c>
      <c r="E17" s="14" t="s">
        <v>13</v>
      </c>
      <c r="F17" s="15">
        <v>1230000</v>
      </c>
      <c r="G17" s="40">
        <v>399786.48</v>
      </c>
    </row>
    <row r="18" spans="1:7" x14ac:dyDescent="0.25">
      <c r="A18" s="66"/>
      <c r="B18" s="67"/>
      <c r="C18" s="12">
        <v>422</v>
      </c>
      <c r="D18" s="13" t="s">
        <v>5</v>
      </c>
      <c r="E18" s="14" t="s">
        <v>13</v>
      </c>
      <c r="F18" s="15">
        <v>200000</v>
      </c>
      <c r="G18" s="40">
        <v>0</v>
      </c>
    </row>
    <row r="19" spans="1:7" x14ac:dyDescent="0.25">
      <c r="A19" s="66"/>
      <c r="B19" s="67"/>
      <c r="C19" s="12">
        <v>423</v>
      </c>
      <c r="D19" s="13" t="s">
        <v>2</v>
      </c>
      <c r="E19" s="14" t="s">
        <v>11</v>
      </c>
      <c r="F19" s="15">
        <v>4380000</v>
      </c>
      <c r="G19" s="40">
        <v>2610513.9300000002</v>
      </c>
    </row>
    <row r="20" spans="1:7" x14ac:dyDescent="0.25">
      <c r="A20" s="66"/>
      <c r="B20" s="67"/>
      <c r="C20" s="12">
        <v>424</v>
      </c>
      <c r="D20" s="13" t="s">
        <v>2</v>
      </c>
      <c r="E20" s="14" t="s">
        <v>46</v>
      </c>
      <c r="F20" s="15">
        <v>2200000</v>
      </c>
      <c r="G20" s="40">
        <v>0</v>
      </c>
    </row>
    <row r="21" spans="1:7" x14ac:dyDescent="0.25">
      <c r="A21" s="66"/>
      <c r="B21" s="67"/>
      <c r="C21" s="12">
        <v>465</v>
      </c>
      <c r="D21" s="13" t="s">
        <v>62</v>
      </c>
      <c r="E21" s="14" t="s">
        <v>63</v>
      </c>
      <c r="F21" s="15">
        <v>350370.75</v>
      </c>
      <c r="G21" s="40">
        <v>350370.75</v>
      </c>
    </row>
    <row r="22" spans="1:7" x14ac:dyDescent="0.25">
      <c r="A22" s="66"/>
      <c r="B22" s="67"/>
      <c r="C22" s="12">
        <v>512</v>
      </c>
      <c r="D22" s="13" t="s">
        <v>5</v>
      </c>
      <c r="E22" s="14" t="s">
        <v>40</v>
      </c>
      <c r="F22" s="15">
        <v>150000</v>
      </c>
      <c r="G22" s="40">
        <v>0</v>
      </c>
    </row>
    <row r="23" spans="1:7" x14ac:dyDescent="0.25">
      <c r="A23" s="66" t="s">
        <v>66</v>
      </c>
      <c r="B23" s="67" t="s">
        <v>67</v>
      </c>
      <c r="C23" s="68" t="s">
        <v>69</v>
      </c>
      <c r="D23" s="68"/>
      <c r="E23" s="68"/>
      <c r="F23" s="20">
        <f>F24+F25+F26+F27+F28+F29+F30+F31+F32+F33+F34+F35</f>
        <v>82852000</v>
      </c>
      <c r="G23" s="20">
        <f>G24+G25+G26+G27+G28+G29+G30+G31+G32+G33+G34+G35</f>
        <v>58301443.170000002</v>
      </c>
    </row>
    <row r="24" spans="1:7" ht="27" customHeight="1" x14ac:dyDescent="0.25">
      <c r="A24" s="66"/>
      <c r="B24" s="67"/>
      <c r="C24" s="12">
        <v>411</v>
      </c>
      <c r="D24" s="13" t="s">
        <v>2</v>
      </c>
      <c r="E24" s="14" t="s">
        <v>7</v>
      </c>
      <c r="F24" s="15">
        <v>35549000</v>
      </c>
      <c r="G24" s="40">
        <v>31951563.640000001</v>
      </c>
    </row>
    <row r="25" spans="1:7" ht="26.25" x14ac:dyDescent="0.25">
      <c r="A25" s="66"/>
      <c r="B25" s="67"/>
      <c r="C25" s="12">
        <v>412</v>
      </c>
      <c r="D25" s="13" t="s">
        <v>2</v>
      </c>
      <c r="E25" s="14" t="s">
        <v>8</v>
      </c>
      <c r="F25" s="15">
        <v>7110000</v>
      </c>
      <c r="G25" s="40">
        <v>5719329.9000000004</v>
      </c>
    </row>
    <row r="26" spans="1:7" ht="17.25" customHeight="1" x14ac:dyDescent="0.25">
      <c r="A26" s="66"/>
      <c r="B26" s="67"/>
      <c r="C26" s="12">
        <v>414</v>
      </c>
      <c r="D26" s="13" t="s">
        <v>2</v>
      </c>
      <c r="E26" s="14" t="s">
        <v>9</v>
      </c>
      <c r="F26" s="15">
        <v>300000</v>
      </c>
      <c r="G26" s="40">
        <v>310443.05</v>
      </c>
    </row>
    <row r="27" spans="1:7" ht="15.75" customHeight="1" x14ac:dyDescent="0.25">
      <c r="A27" s="66"/>
      <c r="B27" s="67"/>
      <c r="C27" s="12">
        <v>415</v>
      </c>
      <c r="D27" s="13" t="s">
        <v>2</v>
      </c>
      <c r="E27" s="14" t="s">
        <v>12</v>
      </c>
      <c r="F27" s="15">
        <v>2021000</v>
      </c>
      <c r="G27" s="40">
        <v>1286387.7</v>
      </c>
    </row>
    <row r="28" spans="1:7" ht="15.75" customHeight="1" x14ac:dyDescent="0.25">
      <c r="A28" s="66"/>
      <c r="B28" s="67"/>
      <c r="C28" s="12">
        <v>421</v>
      </c>
      <c r="D28" s="13" t="s">
        <v>2</v>
      </c>
      <c r="E28" s="14" t="s">
        <v>26</v>
      </c>
      <c r="F28" s="15">
        <v>220000</v>
      </c>
      <c r="G28" s="40">
        <v>133050.76999999999</v>
      </c>
    </row>
    <row r="29" spans="1:7" ht="14.25" customHeight="1" x14ac:dyDescent="0.25">
      <c r="A29" s="66"/>
      <c r="B29" s="67"/>
      <c r="C29" s="12">
        <v>422</v>
      </c>
      <c r="D29" s="13" t="s">
        <v>2</v>
      </c>
      <c r="E29" s="14" t="s">
        <v>13</v>
      </c>
      <c r="F29" s="6">
        <v>2262000</v>
      </c>
      <c r="G29" s="40">
        <v>2084314.96</v>
      </c>
    </row>
    <row r="30" spans="1:7" x14ac:dyDescent="0.25">
      <c r="A30" s="66"/>
      <c r="B30" s="67"/>
      <c r="C30" s="12">
        <v>423</v>
      </c>
      <c r="D30" s="13" t="s">
        <v>2</v>
      </c>
      <c r="E30" s="14" t="s">
        <v>11</v>
      </c>
      <c r="F30" s="15">
        <v>11165000</v>
      </c>
      <c r="G30" s="40">
        <v>2562379.35</v>
      </c>
    </row>
    <row r="31" spans="1:7" x14ac:dyDescent="0.25">
      <c r="A31" s="66"/>
      <c r="B31" s="67"/>
      <c r="C31" s="12">
        <v>424</v>
      </c>
      <c r="D31" s="13" t="s">
        <v>2</v>
      </c>
      <c r="E31" s="14" t="s">
        <v>46</v>
      </c>
      <c r="F31" s="15">
        <v>18024000</v>
      </c>
      <c r="G31" s="40">
        <v>12063067.470000001</v>
      </c>
    </row>
    <row r="32" spans="1:7" x14ac:dyDescent="0.25">
      <c r="A32" s="66"/>
      <c r="B32" s="67"/>
      <c r="C32" s="12">
        <v>425</v>
      </c>
      <c r="D32" s="13" t="s">
        <v>2</v>
      </c>
      <c r="E32" s="14" t="s">
        <v>30</v>
      </c>
      <c r="F32" s="7">
        <v>382000</v>
      </c>
      <c r="G32" s="40">
        <v>165275.68</v>
      </c>
    </row>
    <row r="33" spans="1:7" x14ac:dyDescent="0.25">
      <c r="A33" s="66"/>
      <c r="B33" s="67"/>
      <c r="C33" s="12">
        <v>426</v>
      </c>
      <c r="D33" s="13" t="s">
        <v>2</v>
      </c>
      <c r="E33" s="14" t="s">
        <v>32</v>
      </c>
      <c r="F33" s="7">
        <v>1290000</v>
      </c>
      <c r="G33" s="40">
        <v>827022.65</v>
      </c>
    </row>
    <row r="34" spans="1:7" ht="17.25" customHeight="1" x14ac:dyDescent="0.25">
      <c r="A34" s="66"/>
      <c r="B34" s="67"/>
      <c r="C34" s="12">
        <v>482</v>
      </c>
      <c r="D34" s="13" t="s">
        <v>2</v>
      </c>
      <c r="E34" s="14" t="s">
        <v>36</v>
      </c>
      <c r="F34" s="7">
        <v>200000</v>
      </c>
      <c r="G34" s="40">
        <v>126816</v>
      </c>
    </row>
    <row r="35" spans="1:7" x14ac:dyDescent="0.25">
      <c r="A35" s="66"/>
      <c r="B35" s="67"/>
      <c r="C35" s="12">
        <v>512</v>
      </c>
      <c r="D35" s="13" t="s">
        <v>2</v>
      </c>
      <c r="E35" s="14" t="s">
        <v>40</v>
      </c>
      <c r="F35" s="7">
        <v>4329000</v>
      </c>
      <c r="G35" s="40">
        <v>1071792</v>
      </c>
    </row>
    <row r="36" spans="1:7" x14ac:dyDescent="0.25">
      <c r="A36" s="66" t="s">
        <v>70</v>
      </c>
      <c r="B36" s="67" t="s">
        <v>71</v>
      </c>
      <c r="C36" s="68" t="s">
        <v>72</v>
      </c>
      <c r="D36" s="68"/>
      <c r="E36" s="68"/>
      <c r="F36" s="20">
        <f>F37+F38+F39+F40+F41+F42</f>
        <v>30398000</v>
      </c>
      <c r="G36" s="39">
        <f>G37+G38+G39+G40+G41+G42</f>
        <v>24220205.920000002</v>
      </c>
    </row>
    <row r="37" spans="1:7" ht="27.75" customHeight="1" x14ac:dyDescent="0.25">
      <c r="A37" s="66"/>
      <c r="B37" s="67"/>
      <c r="C37" s="16">
        <v>411</v>
      </c>
      <c r="D37" s="13" t="s">
        <v>2</v>
      </c>
      <c r="E37" s="14" t="s">
        <v>7</v>
      </c>
      <c r="F37" s="15">
        <v>3992000</v>
      </c>
      <c r="G37" s="41">
        <v>2578612.9500000002</v>
      </c>
    </row>
    <row r="38" spans="1:7" ht="26.25" customHeight="1" x14ac:dyDescent="0.25">
      <c r="A38" s="66"/>
      <c r="B38" s="67"/>
      <c r="C38" s="16">
        <v>412</v>
      </c>
      <c r="D38" s="13" t="s">
        <v>2</v>
      </c>
      <c r="E38" s="14" t="s">
        <v>8</v>
      </c>
      <c r="F38" s="15">
        <v>798000</v>
      </c>
      <c r="G38" s="41">
        <v>461571.73</v>
      </c>
    </row>
    <row r="39" spans="1:7" ht="16.5" customHeight="1" x14ac:dyDescent="0.25">
      <c r="A39" s="66"/>
      <c r="B39" s="67"/>
      <c r="C39" s="16">
        <v>414</v>
      </c>
      <c r="D39" s="13" t="s">
        <v>2</v>
      </c>
      <c r="E39" s="14" t="s">
        <v>9</v>
      </c>
      <c r="F39" s="15">
        <v>200000</v>
      </c>
      <c r="G39" s="41">
        <v>0</v>
      </c>
    </row>
    <row r="40" spans="1:7" ht="15.75" customHeight="1" x14ac:dyDescent="0.25">
      <c r="A40" s="66"/>
      <c r="B40" s="67"/>
      <c r="C40" s="16">
        <v>415</v>
      </c>
      <c r="D40" s="13" t="s">
        <v>2</v>
      </c>
      <c r="E40" s="14" t="s">
        <v>12</v>
      </c>
      <c r="F40" s="15">
        <v>150000</v>
      </c>
      <c r="G40" s="41">
        <v>68053.33</v>
      </c>
    </row>
    <row r="41" spans="1:7" ht="15.75" customHeight="1" x14ac:dyDescent="0.25">
      <c r="A41" s="66"/>
      <c r="B41" s="67"/>
      <c r="C41" s="12">
        <v>422</v>
      </c>
      <c r="D41" s="13" t="s">
        <v>2</v>
      </c>
      <c r="E41" s="14" t="s">
        <v>13</v>
      </c>
      <c r="F41" s="15">
        <v>345000</v>
      </c>
      <c r="G41" s="41">
        <v>277669.11</v>
      </c>
    </row>
    <row r="42" spans="1:7" x14ac:dyDescent="0.25">
      <c r="A42" s="66"/>
      <c r="B42" s="67"/>
      <c r="C42" s="16">
        <v>423</v>
      </c>
      <c r="D42" s="13" t="s">
        <v>2</v>
      </c>
      <c r="E42" s="14" t="s">
        <v>11</v>
      </c>
      <c r="F42" s="15">
        <v>24913000</v>
      </c>
      <c r="G42" s="41">
        <v>20834298.800000001</v>
      </c>
    </row>
    <row r="43" spans="1:7" x14ac:dyDescent="0.25">
      <c r="A43" s="66" t="s">
        <v>73</v>
      </c>
      <c r="B43" s="67" t="s">
        <v>16</v>
      </c>
      <c r="C43" s="68" t="s">
        <v>74</v>
      </c>
      <c r="D43" s="68"/>
      <c r="E43" s="68"/>
      <c r="F43" s="6">
        <f>F44+F45+F46+F47+F48+F49+F50+F51+F52+F53+F54+F55+F56+F57+F58+F59+F60+F61</f>
        <v>94858000</v>
      </c>
      <c r="G43" s="42">
        <f>G44+G45+G46+G47+G48+G49+G50+G51+G52+G53+G54+G55+G56+G57+G58+G59+G60+G61</f>
        <v>72781560.689999998</v>
      </c>
    </row>
    <row r="44" spans="1:7" ht="26.25" x14ac:dyDescent="0.25">
      <c r="A44" s="66"/>
      <c r="B44" s="67"/>
      <c r="C44" s="17" t="s">
        <v>17</v>
      </c>
      <c r="D44" s="13" t="s">
        <v>2</v>
      </c>
      <c r="E44" s="18" t="s">
        <v>7</v>
      </c>
      <c r="F44" s="15">
        <v>41744000</v>
      </c>
      <c r="G44" s="40">
        <v>37065536.75</v>
      </c>
    </row>
    <row r="45" spans="1:7" ht="26.25" x14ac:dyDescent="0.25">
      <c r="A45" s="66"/>
      <c r="B45" s="67"/>
      <c r="C45" s="17" t="s">
        <v>18</v>
      </c>
      <c r="D45" s="13" t="s">
        <v>2</v>
      </c>
      <c r="E45" s="18" t="s">
        <v>8</v>
      </c>
      <c r="F45" s="15">
        <v>8349000</v>
      </c>
      <c r="G45" s="40">
        <v>6649302.4199999999</v>
      </c>
    </row>
    <row r="46" spans="1:7" x14ac:dyDescent="0.25">
      <c r="A46" s="66"/>
      <c r="B46" s="67"/>
      <c r="C46" s="17" t="s">
        <v>19</v>
      </c>
      <c r="D46" s="13" t="s">
        <v>2</v>
      </c>
      <c r="E46" s="18" t="s">
        <v>20</v>
      </c>
      <c r="F46" s="15">
        <v>220000</v>
      </c>
      <c r="G46" s="40">
        <v>156000</v>
      </c>
    </row>
    <row r="47" spans="1:7" ht="15.75" customHeight="1" x14ac:dyDescent="0.25">
      <c r="A47" s="66"/>
      <c r="B47" s="67"/>
      <c r="C47" s="17" t="s">
        <v>21</v>
      </c>
      <c r="D47" s="13" t="s">
        <v>2</v>
      </c>
      <c r="E47" s="18" t="s">
        <v>9</v>
      </c>
      <c r="F47" s="15">
        <v>2100000</v>
      </c>
      <c r="G47" s="40">
        <v>1597315.1</v>
      </c>
    </row>
    <row r="48" spans="1:7" x14ac:dyDescent="0.25">
      <c r="A48" s="66"/>
      <c r="B48" s="67"/>
      <c r="C48" s="17" t="s">
        <v>22</v>
      </c>
      <c r="D48" s="13" t="s">
        <v>2</v>
      </c>
      <c r="E48" s="18" t="s">
        <v>12</v>
      </c>
      <c r="F48" s="15">
        <v>2500000</v>
      </c>
      <c r="G48" s="40">
        <v>1536781.55</v>
      </c>
    </row>
    <row r="49" spans="1:7" ht="26.25" x14ac:dyDescent="0.25">
      <c r="A49" s="66"/>
      <c r="B49" s="67"/>
      <c r="C49" s="17" t="s">
        <v>23</v>
      </c>
      <c r="D49" s="13" t="s">
        <v>2</v>
      </c>
      <c r="E49" s="18" t="s">
        <v>24</v>
      </c>
      <c r="F49" s="15">
        <v>480000</v>
      </c>
      <c r="G49" s="40">
        <v>219150</v>
      </c>
    </row>
    <row r="50" spans="1:7" x14ac:dyDescent="0.25">
      <c r="A50" s="66"/>
      <c r="B50" s="67"/>
      <c r="C50" s="17" t="s">
        <v>25</v>
      </c>
      <c r="D50" s="13" t="s">
        <v>2</v>
      </c>
      <c r="E50" s="18" t="s">
        <v>26</v>
      </c>
      <c r="F50" s="15">
        <v>5780000</v>
      </c>
      <c r="G50" s="40">
        <v>2852165.66</v>
      </c>
    </row>
    <row r="51" spans="1:7" x14ac:dyDescent="0.25">
      <c r="A51" s="66"/>
      <c r="B51" s="67"/>
      <c r="C51" s="17" t="s">
        <v>27</v>
      </c>
      <c r="D51" s="13" t="s">
        <v>2</v>
      </c>
      <c r="E51" s="18" t="s">
        <v>13</v>
      </c>
      <c r="F51" s="6">
        <v>2000000</v>
      </c>
      <c r="G51" s="40">
        <v>1197244.93</v>
      </c>
    </row>
    <row r="52" spans="1:7" x14ac:dyDescent="0.25">
      <c r="A52" s="66"/>
      <c r="B52" s="67"/>
      <c r="C52" s="17" t="s">
        <v>28</v>
      </c>
      <c r="D52" s="13" t="s">
        <v>2</v>
      </c>
      <c r="E52" s="18" t="s">
        <v>14</v>
      </c>
      <c r="F52" s="6">
        <v>13904000</v>
      </c>
      <c r="G52" s="40">
        <v>10425869.25</v>
      </c>
    </row>
    <row r="53" spans="1:7" x14ac:dyDescent="0.25">
      <c r="A53" s="66"/>
      <c r="B53" s="67"/>
      <c r="C53" s="17" t="s">
        <v>45</v>
      </c>
      <c r="D53" s="13" t="s">
        <v>2</v>
      </c>
      <c r="E53" s="18" t="s">
        <v>46</v>
      </c>
      <c r="F53" s="6">
        <v>350000</v>
      </c>
      <c r="G53" s="40">
        <v>0</v>
      </c>
    </row>
    <row r="54" spans="1:7" s="2" customFormat="1" x14ac:dyDescent="0.25">
      <c r="A54" s="66"/>
      <c r="B54" s="67"/>
      <c r="C54" s="17" t="s">
        <v>29</v>
      </c>
      <c r="D54" s="13" t="s">
        <v>2</v>
      </c>
      <c r="E54" s="18" t="s">
        <v>30</v>
      </c>
      <c r="F54" s="15">
        <v>1918000</v>
      </c>
      <c r="G54" s="40">
        <v>250733.98</v>
      </c>
    </row>
    <row r="55" spans="1:7" x14ac:dyDescent="0.25">
      <c r="A55" s="66"/>
      <c r="B55" s="67"/>
      <c r="C55" s="17" t="s">
        <v>31</v>
      </c>
      <c r="D55" s="13" t="s">
        <v>2</v>
      </c>
      <c r="E55" s="18" t="s">
        <v>32</v>
      </c>
      <c r="F55" s="15">
        <v>3563000</v>
      </c>
      <c r="G55" s="40">
        <v>1895283.77</v>
      </c>
    </row>
    <row r="56" spans="1:7" ht="26.25" x14ac:dyDescent="0.25">
      <c r="A56" s="66"/>
      <c r="B56" s="67"/>
      <c r="C56" s="19" t="s">
        <v>33</v>
      </c>
      <c r="D56" s="13" t="s">
        <v>2</v>
      </c>
      <c r="E56" s="18" t="s">
        <v>34</v>
      </c>
      <c r="F56" s="15">
        <v>5500000</v>
      </c>
      <c r="G56" s="40">
        <v>4821930.0999999996</v>
      </c>
    </row>
    <row r="57" spans="1:7" ht="18.75" customHeight="1" x14ac:dyDescent="0.25">
      <c r="A57" s="66"/>
      <c r="B57" s="67"/>
      <c r="C57" s="19" t="s">
        <v>35</v>
      </c>
      <c r="D57" s="13" t="s">
        <v>2</v>
      </c>
      <c r="E57" s="18" t="s">
        <v>36</v>
      </c>
      <c r="F57" s="15">
        <v>100000</v>
      </c>
      <c r="G57" s="40">
        <v>16905</v>
      </c>
    </row>
    <row r="58" spans="1:7" ht="26.25" customHeight="1" x14ac:dyDescent="0.25">
      <c r="A58" s="66"/>
      <c r="B58" s="67"/>
      <c r="C58" s="19" t="s">
        <v>37</v>
      </c>
      <c r="D58" s="13" t="s">
        <v>2</v>
      </c>
      <c r="E58" s="18" t="s">
        <v>38</v>
      </c>
      <c r="F58" s="15">
        <v>800000</v>
      </c>
      <c r="G58" s="40">
        <v>229927</v>
      </c>
    </row>
    <row r="59" spans="1:7" ht="39" x14ac:dyDescent="0.25">
      <c r="A59" s="66"/>
      <c r="B59" s="67"/>
      <c r="C59" s="19" t="s">
        <v>47</v>
      </c>
      <c r="D59" s="13" t="s">
        <v>2</v>
      </c>
      <c r="E59" s="18" t="s">
        <v>48</v>
      </c>
      <c r="F59" s="15">
        <v>200000</v>
      </c>
      <c r="G59" s="40">
        <v>114850.32</v>
      </c>
    </row>
    <row r="60" spans="1:7" x14ac:dyDescent="0.25">
      <c r="A60" s="66"/>
      <c r="B60" s="67"/>
      <c r="C60" s="19" t="s">
        <v>39</v>
      </c>
      <c r="D60" s="13" t="s">
        <v>2</v>
      </c>
      <c r="E60" s="18" t="s">
        <v>40</v>
      </c>
      <c r="F60" s="15">
        <v>4750000</v>
      </c>
      <c r="G60" s="40">
        <v>3179312</v>
      </c>
    </row>
    <row r="61" spans="1:7" ht="16.5" customHeight="1" x14ac:dyDescent="0.25">
      <c r="A61" s="66"/>
      <c r="B61" s="67"/>
      <c r="C61" s="19" t="s">
        <v>41</v>
      </c>
      <c r="D61" s="13" t="s">
        <v>2</v>
      </c>
      <c r="E61" s="18" t="s">
        <v>42</v>
      </c>
      <c r="F61" s="15">
        <v>600000</v>
      </c>
      <c r="G61" s="40">
        <v>573252.86</v>
      </c>
    </row>
    <row r="62" spans="1:7" x14ac:dyDescent="0.25">
      <c r="A62" s="83">
        <v>4001</v>
      </c>
      <c r="B62" s="67" t="s">
        <v>75</v>
      </c>
      <c r="C62" s="68" t="s">
        <v>76</v>
      </c>
      <c r="D62" s="68"/>
      <c r="E62" s="68"/>
      <c r="F62" s="15">
        <f>F63</f>
        <v>3300000</v>
      </c>
      <c r="G62" s="41">
        <f>G63</f>
        <v>1941000</v>
      </c>
    </row>
    <row r="63" spans="1:7" x14ac:dyDescent="0.25">
      <c r="A63" s="83"/>
      <c r="B63" s="67"/>
      <c r="C63" s="19" t="s">
        <v>28</v>
      </c>
      <c r="D63" s="13" t="s">
        <v>2</v>
      </c>
      <c r="E63" s="18" t="s">
        <v>11</v>
      </c>
      <c r="F63" s="60">
        <v>3300000</v>
      </c>
      <c r="G63" s="46">
        <v>1941000</v>
      </c>
    </row>
    <row r="64" spans="1:7" ht="15" customHeight="1" x14ac:dyDescent="0.25">
      <c r="A64" s="84">
        <v>4002</v>
      </c>
      <c r="B64" s="87" t="s">
        <v>77</v>
      </c>
      <c r="C64" s="68" t="s">
        <v>89</v>
      </c>
      <c r="D64" s="68"/>
      <c r="E64" s="68"/>
      <c r="F64" s="15">
        <f>F65+F68</f>
        <v>130670000</v>
      </c>
      <c r="G64" s="41">
        <f>G65+G68</f>
        <v>116971903.08</v>
      </c>
    </row>
    <row r="65" spans="1:7" x14ac:dyDescent="0.25">
      <c r="A65" s="85"/>
      <c r="B65" s="88"/>
      <c r="C65" s="19"/>
      <c r="D65" s="13" t="s">
        <v>2</v>
      </c>
      <c r="E65" s="18" t="s">
        <v>44</v>
      </c>
      <c r="F65" s="15">
        <f>F66+F67</f>
        <v>13734000</v>
      </c>
      <c r="G65" s="41">
        <f>G66+G67</f>
        <v>11304360.939999999</v>
      </c>
    </row>
    <row r="66" spans="1:7" x14ac:dyDescent="0.25">
      <c r="A66" s="85"/>
      <c r="B66" s="88"/>
      <c r="C66" s="19" t="s">
        <v>28</v>
      </c>
      <c r="D66" s="13" t="s">
        <v>2</v>
      </c>
      <c r="E66" s="54" t="s">
        <v>14</v>
      </c>
      <c r="F66" s="21">
        <v>12440000</v>
      </c>
      <c r="G66" s="43">
        <v>11304360.939999999</v>
      </c>
    </row>
    <row r="67" spans="1:7" ht="39" x14ac:dyDescent="0.25">
      <c r="A67" s="85"/>
      <c r="B67" s="88"/>
      <c r="C67" s="19" t="s">
        <v>47</v>
      </c>
      <c r="D67" s="13" t="s">
        <v>2</v>
      </c>
      <c r="E67" s="54" t="s">
        <v>48</v>
      </c>
      <c r="F67" s="21">
        <v>1294000</v>
      </c>
      <c r="G67" s="43">
        <v>0</v>
      </c>
    </row>
    <row r="68" spans="1:7" x14ac:dyDescent="0.25">
      <c r="A68" s="86"/>
      <c r="B68" s="89"/>
      <c r="C68" s="19"/>
      <c r="D68" s="13" t="s">
        <v>43</v>
      </c>
      <c r="E68" s="54" t="s">
        <v>49</v>
      </c>
      <c r="F68" s="22">
        <v>116936000</v>
      </c>
      <c r="G68" s="44">
        <v>105667542.14</v>
      </c>
    </row>
    <row r="69" spans="1:7" ht="15" customHeight="1" x14ac:dyDescent="0.25">
      <c r="A69" s="83">
        <v>4005</v>
      </c>
      <c r="B69" s="67" t="s">
        <v>78</v>
      </c>
      <c r="C69" s="68" t="s">
        <v>95</v>
      </c>
      <c r="D69" s="68"/>
      <c r="E69" s="68"/>
      <c r="F69" s="15">
        <f>F70</f>
        <v>23759694.77</v>
      </c>
      <c r="G69" s="41">
        <f>G70</f>
        <v>19426413.210000001</v>
      </c>
    </row>
    <row r="70" spans="1:7" ht="26.25" x14ac:dyDescent="0.25">
      <c r="A70" s="83"/>
      <c r="B70" s="67"/>
      <c r="C70" s="19" t="s">
        <v>79</v>
      </c>
      <c r="D70" s="55" t="s">
        <v>5</v>
      </c>
      <c r="E70" s="54" t="s">
        <v>15</v>
      </c>
      <c r="F70" s="60">
        <v>23759694.77</v>
      </c>
      <c r="G70" s="46">
        <v>19426413.210000001</v>
      </c>
    </row>
    <row r="71" spans="1:7" ht="15" customHeight="1" x14ac:dyDescent="0.25">
      <c r="A71" s="83">
        <v>4006</v>
      </c>
      <c r="B71" s="67" t="s">
        <v>80</v>
      </c>
      <c r="C71" s="68" t="s">
        <v>94</v>
      </c>
      <c r="D71" s="68"/>
      <c r="E71" s="68"/>
      <c r="F71" s="15">
        <v>10000000</v>
      </c>
      <c r="G71" s="40">
        <v>0</v>
      </c>
    </row>
    <row r="72" spans="1:7" ht="21" customHeight="1" x14ac:dyDescent="0.25">
      <c r="A72" s="83"/>
      <c r="B72" s="67"/>
      <c r="C72" s="19" t="s">
        <v>28</v>
      </c>
      <c r="D72" s="55" t="s">
        <v>58</v>
      </c>
      <c r="E72" s="54" t="s">
        <v>14</v>
      </c>
      <c r="F72" s="60">
        <v>10000000</v>
      </c>
      <c r="G72" s="46">
        <v>0</v>
      </c>
    </row>
    <row r="73" spans="1:7" x14ac:dyDescent="0.25">
      <c r="A73" s="84">
        <v>7026</v>
      </c>
      <c r="B73" s="87" t="s">
        <v>81</v>
      </c>
      <c r="C73" s="68" t="s">
        <v>96</v>
      </c>
      <c r="D73" s="68"/>
      <c r="E73" s="68"/>
      <c r="F73" s="15">
        <f>F74+F77</f>
        <v>75386000</v>
      </c>
      <c r="G73" s="41">
        <f>G74+G77</f>
        <v>0</v>
      </c>
    </row>
    <row r="74" spans="1:7" x14ac:dyDescent="0.25">
      <c r="A74" s="85"/>
      <c r="B74" s="88"/>
      <c r="C74" s="19"/>
      <c r="D74" s="13" t="s">
        <v>2</v>
      </c>
      <c r="E74" s="18" t="s">
        <v>44</v>
      </c>
      <c r="F74" s="15">
        <f>F75+F76</f>
        <v>8210000</v>
      </c>
      <c r="G74" s="41">
        <f>G75+G76</f>
        <v>0</v>
      </c>
    </row>
    <row r="75" spans="1:7" x14ac:dyDescent="0.25">
      <c r="A75" s="85"/>
      <c r="B75" s="88"/>
      <c r="C75" s="19" t="s">
        <v>28</v>
      </c>
      <c r="D75" s="55" t="s">
        <v>2</v>
      </c>
      <c r="E75" s="54" t="s">
        <v>14</v>
      </c>
      <c r="F75" s="21">
        <v>7464000</v>
      </c>
      <c r="G75" s="43">
        <v>0</v>
      </c>
    </row>
    <row r="76" spans="1:7" ht="39" x14ac:dyDescent="0.25">
      <c r="A76" s="85"/>
      <c r="B76" s="88"/>
      <c r="C76" s="19" t="s">
        <v>47</v>
      </c>
      <c r="D76" s="55" t="s">
        <v>2</v>
      </c>
      <c r="E76" s="54" t="s">
        <v>48</v>
      </c>
      <c r="F76" s="21">
        <v>746000</v>
      </c>
      <c r="G76" s="43">
        <v>0</v>
      </c>
    </row>
    <row r="77" spans="1:7" x14ac:dyDescent="0.25">
      <c r="A77" s="86"/>
      <c r="B77" s="89"/>
      <c r="C77" s="19"/>
      <c r="D77" s="13" t="s">
        <v>43</v>
      </c>
      <c r="E77" s="54" t="s">
        <v>49</v>
      </c>
      <c r="F77" s="22">
        <v>67176000</v>
      </c>
      <c r="G77" s="44">
        <v>0</v>
      </c>
    </row>
    <row r="78" spans="1:7" x14ac:dyDescent="0.25">
      <c r="A78" s="84">
        <v>7030</v>
      </c>
      <c r="B78" s="90" t="s">
        <v>122</v>
      </c>
      <c r="C78" s="68" t="s">
        <v>119</v>
      </c>
      <c r="D78" s="68"/>
      <c r="E78" s="68"/>
      <c r="F78" s="15">
        <f>F79+F82</f>
        <v>22616000</v>
      </c>
      <c r="G78" s="41">
        <f>G79+G82</f>
        <v>18491728.300000001</v>
      </c>
    </row>
    <row r="79" spans="1:7" x14ac:dyDescent="0.25">
      <c r="A79" s="85"/>
      <c r="B79" s="91"/>
      <c r="C79" s="19"/>
      <c r="D79" s="13" t="s">
        <v>2</v>
      </c>
      <c r="E79" s="18" t="s">
        <v>44</v>
      </c>
      <c r="F79" s="15">
        <f>F80+F81</f>
        <v>2463000</v>
      </c>
      <c r="G79" s="41">
        <f>G80+G81</f>
        <v>1855187.9</v>
      </c>
    </row>
    <row r="80" spans="1:7" x14ac:dyDescent="0.25">
      <c r="A80" s="85"/>
      <c r="B80" s="91"/>
      <c r="C80" s="19" t="s">
        <v>28</v>
      </c>
      <c r="D80" s="55" t="s">
        <v>2</v>
      </c>
      <c r="E80" s="54" t="s">
        <v>14</v>
      </c>
      <c r="F80" s="21">
        <v>2239000</v>
      </c>
      <c r="G80" s="43">
        <v>1855187.9</v>
      </c>
    </row>
    <row r="81" spans="1:8" ht="39" x14ac:dyDescent="0.25">
      <c r="A81" s="85"/>
      <c r="B81" s="91"/>
      <c r="C81" s="19" t="s">
        <v>47</v>
      </c>
      <c r="D81" s="55" t="s">
        <v>2</v>
      </c>
      <c r="E81" s="54" t="s">
        <v>48</v>
      </c>
      <c r="F81" s="21">
        <v>224000</v>
      </c>
      <c r="G81" s="43">
        <v>0</v>
      </c>
    </row>
    <row r="82" spans="1:8" x14ac:dyDescent="0.25">
      <c r="A82" s="86"/>
      <c r="B82" s="92"/>
      <c r="C82" s="19"/>
      <c r="D82" s="13" t="s">
        <v>43</v>
      </c>
      <c r="E82" s="54" t="s">
        <v>49</v>
      </c>
      <c r="F82" s="22">
        <v>20153000</v>
      </c>
      <c r="G82" s="44">
        <v>16636540.4</v>
      </c>
    </row>
    <row r="83" spans="1:8" x14ac:dyDescent="0.25">
      <c r="A83" s="83" t="s">
        <v>82</v>
      </c>
      <c r="B83" s="93"/>
      <c r="C83" s="93"/>
      <c r="D83" s="93"/>
      <c r="E83" s="93"/>
      <c r="F83" s="25">
        <f>F84+F92+F94+F99</f>
        <v>1418435305.23</v>
      </c>
      <c r="G83" s="45">
        <f>G84+G92+G94+G99</f>
        <v>905286949.25</v>
      </c>
    </row>
    <row r="84" spans="1:8" ht="15" customHeight="1" x14ac:dyDescent="0.25">
      <c r="A84" s="94" t="s">
        <v>83</v>
      </c>
      <c r="B84" s="87" t="s">
        <v>84</v>
      </c>
      <c r="C84" s="68" t="s">
        <v>76</v>
      </c>
      <c r="D84" s="68"/>
      <c r="E84" s="68"/>
      <c r="F84" s="6">
        <f>F85+F86+F87+F88+F89+F90+F91</f>
        <v>1384096515.26</v>
      </c>
      <c r="G84" s="42">
        <f>G85+G86+G87+G88+G89+G90+G91</f>
        <v>872100610.97000003</v>
      </c>
    </row>
    <row r="85" spans="1:8" x14ac:dyDescent="0.25">
      <c r="A85" s="95"/>
      <c r="B85" s="88"/>
      <c r="C85" s="61" t="s">
        <v>27</v>
      </c>
      <c r="D85" s="56" t="s">
        <v>58</v>
      </c>
      <c r="E85" s="18" t="s">
        <v>13</v>
      </c>
      <c r="F85" s="6">
        <v>150000</v>
      </c>
      <c r="G85" s="40">
        <v>0</v>
      </c>
    </row>
    <row r="86" spans="1:8" x14ac:dyDescent="0.25">
      <c r="A86" s="95"/>
      <c r="B86" s="88"/>
      <c r="C86" s="62" t="s">
        <v>28</v>
      </c>
      <c r="D86" s="56" t="s">
        <v>2</v>
      </c>
      <c r="E86" s="18" t="s">
        <v>14</v>
      </c>
      <c r="F86" s="6">
        <v>2000000</v>
      </c>
      <c r="G86" s="40">
        <v>0</v>
      </c>
    </row>
    <row r="87" spans="1:8" ht="15.75" customHeight="1" x14ac:dyDescent="0.25">
      <c r="A87" s="95"/>
      <c r="B87" s="88"/>
      <c r="C87" s="62" t="s">
        <v>28</v>
      </c>
      <c r="D87" s="56" t="s">
        <v>58</v>
      </c>
      <c r="E87" s="18" t="s">
        <v>14</v>
      </c>
      <c r="F87" s="6">
        <v>3000000</v>
      </c>
      <c r="G87" s="40">
        <v>2407253.15</v>
      </c>
    </row>
    <row r="88" spans="1:8" x14ac:dyDescent="0.25">
      <c r="A88" s="95"/>
      <c r="B88" s="88"/>
      <c r="C88" s="62" t="s">
        <v>28</v>
      </c>
      <c r="D88" s="56" t="s">
        <v>62</v>
      </c>
      <c r="E88" s="18" t="s">
        <v>14</v>
      </c>
      <c r="F88" s="6">
        <v>306515.26</v>
      </c>
      <c r="G88" s="40">
        <v>248142.31</v>
      </c>
    </row>
    <row r="89" spans="1:8" x14ac:dyDescent="0.25">
      <c r="A89" s="95"/>
      <c r="B89" s="88"/>
      <c r="C89" s="62" t="s">
        <v>28</v>
      </c>
      <c r="D89" s="56" t="s">
        <v>116</v>
      </c>
      <c r="E89" s="18" t="s">
        <v>14</v>
      </c>
      <c r="F89" s="6">
        <v>66500000</v>
      </c>
      <c r="G89" s="40">
        <v>64715472.5</v>
      </c>
    </row>
    <row r="90" spans="1:8" ht="39" x14ac:dyDescent="0.25">
      <c r="A90" s="95"/>
      <c r="B90" s="88"/>
      <c r="C90" s="62" t="s">
        <v>85</v>
      </c>
      <c r="D90" s="56" t="s">
        <v>2</v>
      </c>
      <c r="E90" s="18" t="s">
        <v>86</v>
      </c>
      <c r="F90" s="6">
        <v>60000000</v>
      </c>
      <c r="G90" s="40">
        <v>40255854.920000002</v>
      </c>
    </row>
    <row r="91" spans="1:8" x14ac:dyDescent="0.25">
      <c r="A91" s="96"/>
      <c r="B91" s="89"/>
      <c r="C91" s="62" t="s">
        <v>117</v>
      </c>
      <c r="D91" s="56" t="s">
        <v>116</v>
      </c>
      <c r="E91" s="18" t="s">
        <v>50</v>
      </c>
      <c r="F91" s="6">
        <v>1252140000</v>
      </c>
      <c r="G91" s="40">
        <v>764473888.09000003</v>
      </c>
    </row>
    <row r="92" spans="1:8" x14ac:dyDescent="0.25">
      <c r="A92" s="97" t="s">
        <v>118</v>
      </c>
      <c r="B92" s="67" t="s">
        <v>123</v>
      </c>
      <c r="C92" s="68" t="s">
        <v>100</v>
      </c>
      <c r="D92" s="68"/>
      <c r="E92" s="68"/>
      <c r="F92" s="6">
        <f>F93</f>
        <v>1400000</v>
      </c>
      <c r="G92" s="42">
        <f>G93</f>
        <v>1393080</v>
      </c>
    </row>
    <row r="93" spans="1:8" ht="50.25" customHeight="1" x14ac:dyDescent="0.25">
      <c r="A93" s="97"/>
      <c r="B93" s="67"/>
      <c r="C93" s="63" t="s">
        <v>28</v>
      </c>
      <c r="D93" s="13" t="s">
        <v>2</v>
      </c>
      <c r="E93" s="18" t="s">
        <v>14</v>
      </c>
      <c r="F93" s="15">
        <v>1400000</v>
      </c>
      <c r="G93" s="40">
        <v>1393080</v>
      </c>
      <c r="H93" s="28"/>
    </row>
    <row r="94" spans="1:8" x14ac:dyDescent="0.25">
      <c r="A94" s="84">
        <v>4004</v>
      </c>
      <c r="B94" s="90" t="s">
        <v>124</v>
      </c>
      <c r="C94" s="68" t="s">
        <v>120</v>
      </c>
      <c r="D94" s="68"/>
      <c r="E94" s="68"/>
      <c r="F94" s="15">
        <f>F95+F96+F97+F98</f>
        <v>1698484.74</v>
      </c>
      <c r="G94" s="41">
        <f>G95+G96+G97+G98</f>
        <v>552953.05000000005</v>
      </c>
      <c r="H94" s="28"/>
    </row>
    <row r="95" spans="1:8" x14ac:dyDescent="0.25">
      <c r="A95" s="85"/>
      <c r="B95" s="91"/>
      <c r="C95" s="62">
        <v>421</v>
      </c>
      <c r="D95" s="24" t="s">
        <v>58</v>
      </c>
      <c r="E95" s="18" t="s">
        <v>26</v>
      </c>
      <c r="F95" s="15">
        <v>49000</v>
      </c>
      <c r="G95" s="41">
        <v>0</v>
      </c>
      <c r="H95" s="28"/>
    </row>
    <row r="96" spans="1:8" x14ac:dyDescent="0.25">
      <c r="A96" s="85"/>
      <c r="B96" s="91"/>
      <c r="C96" s="62">
        <v>423</v>
      </c>
      <c r="D96" s="24" t="s">
        <v>2</v>
      </c>
      <c r="E96" s="54" t="s">
        <v>14</v>
      </c>
      <c r="F96" s="60">
        <v>566000</v>
      </c>
      <c r="G96" s="46">
        <v>377661.36</v>
      </c>
      <c r="H96" s="28"/>
    </row>
    <row r="97" spans="1:8" x14ac:dyDescent="0.25">
      <c r="A97" s="85"/>
      <c r="B97" s="91"/>
      <c r="C97" s="62">
        <v>423</v>
      </c>
      <c r="D97" s="24" t="s">
        <v>58</v>
      </c>
      <c r="E97" s="54" t="s">
        <v>14</v>
      </c>
      <c r="F97" s="60">
        <v>1070000</v>
      </c>
      <c r="G97" s="46">
        <v>161806.95000000001</v>
      </c>
      <c r="H97" s="28"/>
    </row>
    <row r="98" spans="1:8" x14ac:dyDescent="0.25">
      <c r="A98" s="86"/>
      <c r="B98" s="92"/>
      <c r="C98" s="62">
        <v>423</v>
      </c>
      <c r="D98" s="24" t="s">
        <v>62</v>
      </c>
      <c r="E98" s="54" t="s">
        <v>14</v>
      </c>
      <c r="F98" s="60">
        <v>13484.74</v>
      </c>
      <c r="G98" s="46">
        <v>13484.74</v>
      </c>
      <c r="H98" s="28"/>
    </row>
    <row r="99" spans="1:8" x14ac:dyDescent="0.25">
      <c r="A99" s="97" t="s">
        <v>87</v>
      </c>
      <c r="B99" s="67" t="s">
        <v>88</v>
      </c>
      <c r="C99" s="68" t="s">
        <v>95</v>
      </c>
      <c r="D99" s="68"/>
      <c r="E99" s="68"/>
      <c r="F99" s="6">
        <f>F100</f>
        <v>31240305.23</v>
      </c>
      <c r="G99" s="42">
        <f>G100</f>
        <v>31240305.23</v>
      </c>
      <c r="H99" s="28"/>
    </row>
    <row r="100" spans="1:8" ht="59.25" customHeight="1" x14ac:dyDescent="0.25">
      <c r="A100" s="97"/>
      <c r="B100" s="67"/>
      <c r="C100" s="63" t="s">
        <v>90</v>
      </c>
      <c r="D100" s="13" t="s">
        <v>5</v>
      </c>
      <c r="E100" s="18" t="s">
        <v>91</v>
      </c>
      <c r="F100" s="15">
        <v>31240305.23</v>
      </c>
      <c r="G100" s="46">
        <v>31240305.23</v>
      </c>
      <c r="H100" s="28"/>
    </row>
    <row r="101" spans="1:8" x14ac:dyDescent="0.25">
      <c r="A101" s="98" t="s">
        <v>97</v>
      </c>
      <c r="B101" s="99"/>
      <c r="C101" s="99"/>
      <c r="D101" s="99"/>
      <c r="E101" s="100"/>
      <c r="F101" s="6">
        <f>F102+F118+F120+F122</f>
        <v>5245666000</v>
      </c>
      <c r="G101" s="42">
        <f>G102+G118+G120+G122</f>
        <v>4748880603.6399994</v>
      </c>
      <c r="H101" s="28"/>
    </row>
    <row r="102" spans="1:8" ht="15" customHeight="1" x14ac:dyDescent="0.25">
      <c r="A102" s="101" t="s">
        <v>65</v>
      </c>
      <c r="B102" s="104" t="s">
        <v>98</v>
      </c>
      <c r="C102" s="93" t="s">
        <v>68</v>
      </c>
      <c r="D102" s="93"/>
      <c r="E102" s="93"/>
      <c r="F102" s="20">
        <f>F103+F104+F105+F106+F107+F108+F109+F110+F111+F112+F113+F114+F115+F116+F117</f>
        <v>65099000</v>
      </c>
      <c r="G102" s="39">
        <f>G103+G104+G105+G106+G107+G108+G109+G110+G111+G112+G113+G114+G115+G116+G117</f>
        <v>49884511.75</v>
      </c>
      <c r="H102" s="28"/>
    </row>
    <row r="103" spans="1:8" s="2" customFormat="1" ht="26.25" x14ac:dyDescent="0.25">
      <c r="A103" s="102"/>
      <c r="B103" s="105"/>
      <c r="C103" s="64">
        <v>411</v>
      </c>
      <c r="D103" s="13" t="s">
        <v>2</v>
      </c>
      <c r="E103" s="14" t="s">
        <v>51</v>
      </c>
      <c r="F103" s="6">
        <v>25777000</v>
      </c>
      <c r="G103" s="40">
        <v>21832695.289999999</v>
      </c>
      <c r="H103" s="28"/>
    </row>
    <row r="104" spans="1:8" s="2" customFormat="1" ht="26.25" x14ac:dyDescent="0.25">
      <c r="A104" s="102"/>
      <c r="B104" s="105"/>
      <c r="C104" s="64">
        <v>412</v>
      </c>
      <c r="D104" s="13" t="s">
        <v>2</v>
      </c>
      <c r="E104" s="14" t="s">
        <v>8</v>
      </c>
      <c r="F104" s="6">
        <v>5155000</v>
      </c>
      <c r="G104" s="40">
        <v>3908052.29</v>
      </c>
      <c r="H104" s="28"/>
    </row>
    <row r="105" spans="1:8" s="2" customFormat="1" x14ac:dyDescent="0.25">
      <c r="A105" s="102"/>
      <c r="B105" s="105"/>
      <c r="C105" s="64">
        <v>413</v>
      </c>
      <c r="D105" s="13" t="s">
        <v>2</v>
      </c>
      <c r="E105" s="14" t="s">
        <v>20</v>
      </c>
      <c r="F105" s="6">
        <v>130000</v>
      </c>
      <c r="G105" s="40">
        <v>27000</v>
      </c>
      <c r="H105" s="28"/>
    </row>
    <row r="106" spans="1:8" s="2" customFormat="1" ht="14.25" customHeight="1" x14ac:dyDescent="0.25">
      <c r="A106" s="102"/>
      <c r="B106" s="105"/>
      <c r="C106" s="64">
        <v>414</v>
      </c>
      <c r="D106" s="13" t="s">
        <v>2</v>
      </c>
      <c r="E106" s="14" t="s">
        <v>9</v>
      </c>
      <c r="F106" s="6">
        <v>900000</v>
      </c>
      <c r="G106" s="40">
        <v>1040511.65</v>
      </c>
      <c r="H106" s="28"/>
    </row>
    <row r="107" spans="1:8" s="2" customFormat="1" x14ac:dyDescent="0.25">
      <c r="A107" s="102"/>
      <c r="B107" s="105"/>
      <c r="C107" s="64">
        <v>415</v>
      </c>
      <c r="D107" s="13" t="s">
        <v>2</v>
      </c>
      <c r="E107" s="14" t="s">
        <v>12</v>
      </c>
      <c r="F107" s="6">
        <v>1870000</v>
      </c>
      <c r="G107" s="40">
        <v>1678811.99</v>
      </c>
      <c r="H107" s="28"/>
    </row>
    <row r="108" spans="1:8" s="2" customFormat="1" ht="26.25" x14ac:dyDescent="0.25">
      <c r="A108" s="102"/>
      <c r="B108" s="105"/>
      <c r="C108" s="64">
        <v>416</v>
      </c>
      <c r="D108" s="13" t="s">
        <v>2</v>
      </c>
      <c r="E108" s="14" t="s">
        <v>24</v>
      </c>
      <c r="F108" s="6">
        <v>80000</v>
      </c>
      <c r="G108" s="40">
        <v>0</v>
      </c>
      <c r="H108" s="28"/>
    </row>
    <row r="109" spans="1:8" s="2" customFormat="1" x14ac:dyDescent="0.25">
      <c r="A109" s="102"/>
      <c r="B109" s="105"/>
      <c r="C109" s="64">
        <v>421</v>
      </c>
      <c r="D109" s="13" t="s">
        <v>2</v>
      </c>
      <c r="E109" s="14" t="s">
        <v>26</v>
      </c>
      <c r="F109" s="6">
        <v>1000000</v>
      </c>
      <c r="G109" s="40">
        <v>292629.69</v>
      </c>
      <c r="H109" s="28"/>
    </row>
    <row r="110" spans="1:8" s="2" customFormat="1" x14ac:dyDescent="0.25">
      <c r="A110" s="102"/>
      <c r="B110" s="105"/>
      <c r="C110" s="64">
        <v>422</v>
      </c>
      <c r="D110" s="13" t="s">
        <v>2</v>
      </c>
      <c r="E110" s="14" t="s">
        <v>13</v>
      </c>
      <c r="F110" s="6">
        <v>1600000</v>
      </c>
      <c r="G110" s="40">
        <v>1186000.99</v>
      </c>
      <c r="H110" s="28"/>
    </row>
    <row r="111" spans="1:8" s="2" customFormat="1" x14ac:dyDescent="0.25">
      <c r="A111" s="102"/>
      <c r="B111" s="105"/>
      <c r="C111" s="64">
        <v>423</v>
      </c>
      <c r="D111" s="13" t="s">
        <v>2</v>
      </c>
      <c r="E111" s="14" t="s">
        <v>14</v>
      </c>
      <c r="F111" s="6">
        <v>16380000</v>
      </c>
      <c r="G111" s="40">
        <v>9740860.5800000001</v>
      </c>
      <c r="H111" s="28"/>
    </row>
    <row r="112" spans="1:8" s="2" customFormat="1" x14ac:dyDescent="0.25">
      <c r="A112" s="102"/>
      <c r="B112" s="105"/>
      <c r="C112" s="64">
        <v>424</v>
      </c>
      <c r="D112" s="13" t="s">
        <v>2</v>
      </c>
      <c r="E112" s="14" t="s">
        <v>46</v>
      </c>
      <c r="F112" s="6">
        <v>8912000</v>
      </c>
      <c r="G112" s="40">
        <v>8911968</v>
      </c>
      <c r="H112" s="28"/>
    </row>
    <row r="113" spans="1:8" s="2" customFormat="1" x14ac:dyDescent="0.25">
      <c r="A113" s="102"/>
      <c r="B113" s="105"/>
      <c r="C113" s="64">
        <v>425</v>
      </c>
      <c r="D113" s="13" t="s">
        <v>2</v>
      </c>
      <c r="E113" s="18" t="s">
        <v>30</v>
      </c>
      <c r="F113" s="6">
        <v>500000</v>
      </c>
      <c r="G113" s="40">
        <v>190045.78</v>
      </c>
      <c r="H113" s="28"/>
    </row>
    <row r="114" spans="1:8" s="2" customFormat="1" x14ac:dyDescent="0.25">
      <c r="A114" s="102"/>
      <c r="B114" s="105"/>
      <c r="C114" s="64">
        <v>426</v>
      </c>
      <c r="D114" s="13" t="s">
        <v>2</v>
      </c>
      <c r="E114" s="18" t="s">
        <v>32</v>
      </c>
      <c r="F114" s="6">
        <v>1095000</v>
      </c>
      <c r="G114" s="40">
        <v>750000</v>
      </c>
      <c r="H114" s="28"/>
    </row>
    <row r="115" spans="1:8" s="2" customFormat="1" ht="17.25" customHeight="1" x14ac:dyDescent="0.25">
      <c r="A115" s="102"/>
      <c r="B115" s="105"/>
      <c r="C115" s="64">
        <v>482</v>
      </c>
      <c r="D115" s="13" t="s">
        <v>2</v>
      </c>
      <c r="E115" s="18" t="s">
        <v>36</v>
      </c>
      <c r="F115" s="6">
        <v>600000</v>
      </c>
      <c r="G115" s="40">
        <v>199986</v>
      </c>
      <c r="H115" s="28"/>
    </row>
    <row r="116" spans="1:8" s="2" customFormat="1" ht="26.25" x14ac:dyDescent="0.25">
      <c r="A116" s="102"/>
      <c r="B116" s="105"/>
      <c r="C116" s="64">
        <v>483</v>
      </c>
      <c r="D116" s="13" t="s">
        <v>2</v>
      </c>
      <c r="E116" s="18" t="s">
        <v>38</v>
      </c>
      <c r="F116" s="6">
        <v>500000</v>
      </c>
      <c r="G116" s="40">
        <v>125949.49</v>
      </c>
      <c r="H116" s="28"/>
    </row>
    <row r="117" spans="1:8" s="2" customFormat="1" x14ac:dyDescent="0.25">
      <c r="A117" s="103"/>
      <c r="B117" s="106"/>
      <c r="C117" s="64">
        <v>512</v>
      </c>
      <c r="D117" s="13" t="s">
        <v>2</v>
      </c>
      <c r="E117" s="18" t="s">
        <v>40</v>
      </c>
      <c r="F117" s="6">
        <v>600000</v>
      </c>
      <c r="G117" s="40">
        <v>0</v>
      </c>
      <c r="H117" s="28"/>
    </row>
    <row r="118" spans="1:8" s="3" customFormat="1" ht="15" customHeight="1" x14ac:dyDescent="0.2">
      <c r="A118" s="83">
        <v>4003</v>
      </c>
      <c r="B118" s="107" t="s">
        <v>99</v>
      </c>
      <c r="C118" s="93" t="s">
        <v>100</v>
      </c>
      <c r="D118" s="93"/>
      <c r="E118" s="93"/>
      <c r="F118" s="20">
        <f>F119</f>
        <v>5070000000</v>
      </c>
      <c r="G118" s="39">
        <f>G119</f>
        <v>4594817114.4799995</v>
      </c>
      <c r="H118" s="65"/>
    </row>
    <row r="119" spans="1:8" ht="39" x14ac:dyDescent="0.25">
      <c r="A119" s="83"/>
      <c r="B119" s="107"/>
      <c r="C119" s="12">
        <v>451</v>
      </c>
      <c r="D119" s="13" t="s">
        <v>2</v>
      </c>
      <c r="E119" s="14" t="s">
        <v>86</v>
      </c>
      <c r="F119" s="6">
        <v>5070000000</v>
      </c>
      <c r="G119" s="40">
        <v>4594817114.4799995</v>
      </c>
      <c r="H119" s="28"/>
    </row>
    <row r="120" spans="1:8" ht="15" customHeight="1" x14ac:dyDescent="0.25">
      <c r="A120" s="83">
        <v>5001</v>
      </c>
      <c r="B120" s="107" t="s">
        <v>101</v>
      </c>
      <c r="C120" s="93" t="s">
        <v>102</v>
      </c>
      <c r="D120" s="93"/>
      <c r="E120" s="93"/>
      <c r="F120" s="20">
        <v>0</v>
      </c>
      <c r="G120" s="39">
        <f>G121</f>
        <v>0</v>
      </c>
      <c r="H120" s="28"/>
    </row>
    <row r="121" spans="1:8" s="2" customFormat="1" x14ac:dyDescent="0.25">
      <c r="A121" s="83"/>
      <c r="B121" s="107"/>
      <c r="C121" s="16">
        <v>511</v>
      </c>
      <c r="D121" s="13" t="s">
        <v>2</v>
      </c>
      <c r="E121" s="14" t="s">
        <v>50</v>
      </c>
      <c r="F121" s="6">
        <v>100000000</v>
      </c>
      <c r="G121" s="40">
        <v>0</v>
      </c>
      <c r="H121" s="28"/>
    </row>
    <row r="122" spans="1:8" x14ac:dyDescent="0.25">
      <c r="A122" s="84">
        <v>7005</v>
      </c>
      <c r="B122" s="87" t="s">
        <v>103</v>
      </c>
      <c r="C122" s="68" t="s">
        <v>104</v>
      </c>
      <c r="D122" s="68"/>
      <c r="E122" s="68"/>
      <c r="F122" s="15">
        <f>F123+F126</f>
        <v>110567000</v>
      </c>
      <c r="G122" s="41">
        <f>G123+G126</f>
        <v>104178977.41</v>
      </c>
      <c r="H122" s="28"/>
    </row>
    <row r="123" spans="1:8" x14ac:dyDescent="0.25">
      <c r="A123" s="85"/>
      <c r="B123" s="88"/>
      <c r="C123" s="19"/>
      <c r="D123" s="13" t="s">
        <v>2</v>
      </c>
      <c r="E123" s="18" t="s">
        <v>44</v>
      </c>
      <c r="F123" s="15">
        <f>F124+F125</f>
        <v>12042000</v>
      </c>
      <c r="G123" s="41">
        <f>G124+G125</f>
        <v>10443282.699999999</v>
      </c>
      <c r="H123" s="28"/>
    </row>
    <row r="124" spans="1:8" x14ac:dyDescent="0.25">
      <c r="A124" s="85"/>
      <c r="B124" s="88"/>
      <c r="C124" s="19" t="s">
        <v>28</v>
      </c>
      <c r="D124" s="55" t="s">
        <v>2</v>
      </c>
      <c r="E124" s="54" t="s">
        <v>14</v>
      </c>
      <c r="F124" s="21">
        <v>10947000</v>
      </c>
      <c r="G124" s="43">
        <v>10443282.699999999</v>
      </c>
      <c r="H124" s="28"/>
    </row>
    <row r="125" spans="1:8" ht="44.25" customHeight="1" x14ac:dyDescent="0.25">
      <c r="A125" s="85"/>
      <c r="B125" s="88"/>
      <c r="C125" s="19" t="s">
        <v>47</v>
      </c>
      <c r="D125" s="55" t="s">
        <v>2</v>
      </c>
      <c r="E125" s="54" t="s">
        <v>48</v>
      </c>
      <c r="F125" s="21">
        <v>1095000</v>
      </c>
      <c r="G125" s="43">
        <v>0</v>
      </c>
      <c r="H125" s="28"/>
    </row>
    <row r="126" spans="1:8" x14ac:dyDescent="0.25">
      <c r="A126" s="86"/>
      <c r="B126" s="89"/>
      <c r="C126" s="19"/>
      <c r="D126" s="13" t="s">
        <v>43</v>
      </c>
      <c r="E126" s="54" t="s">
        <v>49</v>
      </c>
      <c r="F126" s="22">
        <v>98525000</v>
      </c>
      <c r="G126" s="44">
        <v>93735694.709999993</v>
      </c>
      <c r="H126" s="28"/>
    </row>
    <row r="127" spans="1:8" x14ac:dyDescent="0.25">
      <c r="A127" s="98" t="s">
        <v>105</v>
      </c>
      <c r="B127" s="99"/>
      <c r="C127" s="99"/>
      <c r="D127" s="99"/>
      <c r="E127" s="100"/>
      <c r="F127" s="6">
        <f>F128</f>
        <v>1151577000</v>
      </c>
      <c r="G127" s="42">
        <f>G128</f>
        <v>1062450794.5300001</v>
      </c>
      <c r="H127" s="28"/>
    </row>
    <row r="128" spans="1:8" x14ac:dyDescent="0.25">
      <c r="A128" s="66" t="s">
        <v>106</v>
      </c>
      <c r="B128" s="107" t="s">
        <v>107</v>
      </c>
      <c r="C128" s="68" t="s">
        <v>108</v>
      </c>
      <c r="D128" s="68"/>
      <c r="E128" s="68"/>
      <c r="F128" s="6">
        <f>F129+F130+F131+F132+F133+F134</f>
        <v>1151577000</v>
      </c>
      <c r="G128" s="42">
        <f>G129+G130+G131+G132+G133+G134</f>
        <v>1062450794.5300001</v>
      </c>
      <c r="H128" s="28"/>
    </row>
    <row r="129" spans="1:8" ht="26.25" x14ac:dyDescent="0.25">
      <c r="A129" s="66"/>
      <c r="B129" s="107"/>
      <c r="C129" s="12">
        <v>411</v>
      </c>
      <c r="D129" s="13" t="s">
        <v>2</v>
      </c>
      <c r="E129" s="14" t="s">
        <v>7</v>
      </c>
      <c r="F129" s="6">
        <v>1114000</v>
      </c>
      <c r="G129" s="40">
        <v>1029796.57</v>
      </c>
      <c r="H129" s="28"/>
    </row>
    <row r="130" spans="1:8" ht="26.25" x14ac:dyDescent="0.25">
      <c r="A130" s="66"/>
      <c r="B130" s="107"/>
      <c r="C130" s="12">
        <v>412</v>
      </c>
      <c r="D130" s="13" t="s">
        <v>2</v>
      </c>
      <c r="E130" s="14" t="s">
        <v>8</v>
      </c>
      <c r="F130" s="6">
        <v>223000</v>
      </c>
      <c r="G130" s="40">
        <v>184333.62</v>
      </c>
      <c r="H130" s="28"/>
    </row>
    <row r="131" spans="1:8" ht="17.25" customHeight="1" x14ac:dyDescent="0.25">
      <c r="A131" s="66"/>
      <c r="B131" s="107"/>
      <c r="C131" s="12">
        <v>414</v>
      </c>
      <c r="D131" s="13" t="s">
        <v>2</v>
      </c>
      <c r="E131" s="14" t="s">
        <v>9</v>
      </c>
      <c r="F131" s="6">
        <v>50000</v>
      </c>
      <c r="G131" s="40">
        <v>0</v>
      </c>
      <c r="H131" s="28"/>
    </row>
    <row r="132" spans="1:8" x14ac:dyDescent="0.25">
      <c r="A132" s="66"/>
      <c r="B132" s="107"/>
      <c r="C132" s="12">
        <v>415</v>
      </c>
      <c r="D132" s="13" t="s">
        <v>2</v>
      </c>
      <c r="E132" s="14" t="s">
        <v>12</v>
      </c>
      <c r="F132" s="6">
        <v>50000</v>
      </c>
      <c r="G132" s="40">
        <v>36025</v>
      </c>
      <c r="H132" s="28"/>
    </row>
    <row r="133" spans="1:8" x14ac:dyDescent="0.25">
      <c r="A133" s="66"/>
      <c r="B133" s="107"/>
      <c r="C133" s="12">
        <v>422</v>
      </c>
      <c r="D133" s="13" t="s">
        <v>2</v>
      </c>
      <c r="E133" s="14" t="s">
        <v>13</v>
      </c>
      <c r="F133" s="6">
        <v>140000</v>
      </c>
      <c r="G133" s="40">
        <v>34280</v>
      </c>
    </row>
    <row r="134" spans="1:8" ht="39.75" thickBot="1" x14ac:dyDescent="0.3">
      <c r="A134" s="108"/>
      <c r="B134" s="109"/>
      <c r="C134" s="49">
        <v>451</v>
      </c>
      <c r="D134" s="50" t="s">
        <v>2</v>
      </c>
      <c r="E134" s="51" t="s">
        <v>86</v>
      </c>
      <c r="F134" s="59">
        <v>1150000000</v>
      </c>
      <c r="G134" s="53">
        <v>1061166359.34</v>
      </c>
    </row>
    <row r="135" spans="1:8" ht="15.75" thickBot="1" x14ac:dyDescent="0.3">
      <c r="A135" s="47"/>
      <c r="B135" s="29"/>
      <c r="C135" s="30"/>
      <c r="D135" s="31"/>
      <c r="E135" s="32"/>
      <c r="F135" s="33"/>
      <c r="G135" s="48"/>
      <c r="H135" s="28"/>
    </row>
    <row r="136" spans="1:8" ht="20.25" customHeight="1" x14ac:dyDescent="0.25">
      <c r="A136" s="110" t="s">
        <v>110</v>
      </c>
      <c r="B136" s="111"/>
      <c r="C136" s="111"/>
      <c r="D136" s="111"/>
      <c r="E136" s="111"/>
      <c r="F136" s="57"/>
      <c r="G136" s="58"/>
    </row>
    <row r="137" spans="1:8" x14ac:dyDescent="0.25">
      <c r="A137" s="72" t="s">
        <v>111</v>
      </c>
      <c r="B137" s="73"/>
      <c r="C137" s="73"/>
      <c r="D137" s="73"/>
      <c r="E137" s="73"/>
      <c r="F137" s="26">
        <f>F138</f>
        <v>160000000</v>
      </c>
      <c r="G137" s="38">
        <f>G138</f>
        <v>99522444.069999993</v>
      </c>
    </row>
    <row r="138" spans="1:8" x14ac:dyDescent="0.25">
      <c r="A138" s="66" t="s">
        <v>65</v>
      </c>
      <c r="B138" s="67" t="s">
        <v>112</v>
      </c>
      <c r="C138" s="68" t="s">
        <v>68</v>
      </c>
      <c r="D138" s="68"/>
      <c r="E138" s="68"/>
      <c r="F138" s="20">
        <f>F139</f>
        <v>160000000</v>
      </c>
      <c r="G138" s="39">
        <f>G139</f>
        <v>99522444.069999993</v>
      </c>
    </row>
    <row r="139" spans="1:8" ht="27" thickBot="1" x14ac:dyDescent="0.3">
      <c r="A139" s="108"/>
      <c r="B139" s="112"/>
      <c r="C139" s="49">
        <v>463</v>
      </c>
      <c r="D139" s="50" t="s">
        <v>2</v>
      </c>
      <c r="E139" s="51" t="s">
        <v>91</v>
      </c>
      <c r="F139" s="52">
        <v>160000000</v>
      </c>
      <c r="G139" s="53">
        <v>99522444.069999993</v>
      </c>
    </row>
  </sheetData>
  <mergeCells count="70">
    <mergeCell ref="A136:E136"/>
    <mergeCell ref="A137:E137"/>
    <mergeCell ref="A138:A139"/>
    <mergeCell ref="B138:B139"/>
    <mergeCell ref="C138:E138"/>
    <mergeCell ref="A122:A126"/>
    <mergeCell ref="B122:B126"/>
    <mergeCell ref="C122:E122"/>
    <mergeCell ref="A127:E127"/>
    <mergeCell ref="A128:A134"/>
    <mergeCell ref="B128:B134"/>
    <mergeCell ref="C128:E128"/>
    <mergeCell ref="A118:A119"/>
    <mergeCell ref="B118:B119"/>
    <mergeCell ref="C118:E118"/>
    <mergeCell ref="A120:A121"/>
    <mergeCell ref="B120:B121"/>
    <mergeCell ref="C120:E120"/>
    <mergeCell ref="A99:A100"/>
    <mergeCell ref="B99:B100"/>
    <mergeCell ref="C99:E99"/>
    <mergeCell ref="A101:E101"/>
    <mergeCell ref="A102:A117"/>
    <mergeCell ref="B102:B117"/>
    <mergeCell ref="C102:E102"/>
    <mergeCell ref="A92:A93"/>
    <mergeCell ref="B92:B93"/>
    <mergeCell ref="C92:E92"/>
    <mergeCell ref="A94:A98"/>
    <mergeCell ref="B94:B98"/>
    <mergeCell ref="C94:E94"/>
    <mergeCell ref="A78:A82"/>
    <mergeCell ref="B78:B82"/>
    <mergeCell ref="C78:E78"/>
    <mergeCell ref="A83:E83"/>
    <mergeCell ref="A84:A91"/>
    <mergeCell ref="B84:B91"/>
    <mergeCell ref="C84:E84"/>
    <mergeCell ref="A71:A72"/>
    <mergeCell ref="B71:B72"/>
    <mergeCell ref="C71:E71"/>
    <mergeCell ref="A73:A77"/>
    <mergeCell ref="B73:B77"/>
    <mergeCell ref="C73:E73"/>
    <mergeCell ref="A64:A68"/>
    <mergeCell ref="B64:B68"/>
    <mergeCell ref="C64:E64"/>
    <mergeCell ref="A69:A70"/>
    <mergeCell ref="B69:B70"/>
    <mergeCell ref="C69:E69"/>
    <mergeCell ref="A43:A61"/>
    <mergeCell ref="B43:B61"/>
    <mergeCell ref="C43:E43"/>
    <mergeCell ref="A62:A63"/>
    <mergeCell ref="B62:B63"/>
    <mergeCell ref="C62:E62"/>
    <mergeCell ref="A23:A35"/>
    <mergeCell ref="B23:B35"/>
    <mergeCell ref="C23:E23"/>
    <mergeCell ref="A36:A42"/>
    <mergeCell ref="B36:B42"/>
    <mergeCell ref="C36:E36"/>
    <mergeCell ref="A12:A22"/>
    <mergeCell ref="B12:B22"/>
    <mergeCell ref="C12:E12"/>
    <mergeCell ref="A1:G1"/>
    <mergeCell ref="A3:E3"/>
    <mergeCell ref="A4:C9"/>
    <mergeCell ref="A10:E10"/>
    <mergeCell ref="A11:E11"/>
  </mergeCells>
  <pageMargins left="0.25" right="0.25" top="0.75" bottom="0.75" header="0.3" footer="0.3"/>
  <pageSetup paperSize="9" scale="9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9"/>
  <sheetViews>
    <sheetView tabSelected="1" zoomScaleNormal="100" workbookViewId="0">
      <selection activeCell="L10" sqref="L10"/>
    </sheetView>
  </sheetViews>
  <sheetFormatPr defaultRowHeight="15" x14ac:dyDescent="0.25"/>
  <cols>
    <col min="1" max="1" width="6.5703125" style="1" customWidth="1"/>
    <col min="2" max="2" width="2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16384" width="9.140625" style="1"/>
  </cols>
  <sheetData>
    <row r="1" spans="1:8" x14ac:dyDescent="0.25">
      <c r="A1" s="69" t="s">
        <v>113</v>
      </c>
      <c r="B1" s="70"/>
      <c r="C1" s="70"/>
      <c r="D1" s="70"/>
      <c r="E1" s="70"/>
      <c r="F1" s="70"/>
      <c r="G1" s="71"/>
      <c r="H1" s="4"/>
    </row>
    <row r="2" spans="1:8" ht="38.25" x14ac:dyDescent="0.25">
      <c r="A2" s="35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55</v>
      </c>
      <c r="G2" s="36" t="s">
        <v>56</v>
      </c>
      <c r="H2" s="4"/>
    </row>
    <row r="3" spans="1:8" x14ac:dyDescent="0.25">
      <c r="A3" s="72" t="s">
        <v>57</v>
      </c>
      <c r="B3" s="73"/>
      <c r="C3" s="73"/>
      <c r="D3" s="73"/>
      <c r="E3" s="73"/>
      <c r="F3" s="11">
        <f>F4+F5+F6+F7+F8</f>
        <v>7406563000</v>
      </c>
      <c r="G3" s="37">
        <f>G4+G5+G6+G7+G8</f>
        <v>4364802068.9900007</v>
      </c>
    </row>
    <row r="4" spans="1:8" x14ac:dyDescent="0.25">
      <c r="A4" s="74"/>
      <c r="B4" s="75"/>
      <c r="C4" s="76"/>
      <c r="D4" s="9" t="s">
        <v>2</v>
      </c>
      <c r="E4" s="10" t="s">
        <v>3</v>
      </c>
      <c r="F4" s="11">
        <v>7148466000</v>
      </c>
      <c r="G4" s="37">
        <v>4331132773.25</v>
      </c>
    </row>
    <row r="5" spans="1:8" ht="16.5" customHeight="1" x14ac:dyDescent="0.25">
      <c r="A5" s="77"/>
      <c r="B5" s="78"/>
      <c r="C5" s="79"/>
      <c r="D5" s="9" t="s">
        <v>58</v>
      </c>
      <c r="E5" s="10" t="s">
        <v>59</v>
      </c>
      <c r="F5" s="11">
        <v>15730000</v>
      </c>
      <c r="G5" s="37">
        <v>3096553.29</v>
      </c>
    </row>
    <row r="6" spans="1:8" ht="26.25" customHeight="1" x14ac:dyDescent="0.25">
      <c r="A6" s="77"/>
      <c r="B6" s="78"/>
      <c r="C6" s="79"/>
      <c r="D6" s="9" t="s">
        <v>5</v>
      </c>
      <c r="E6" s="10" t="s">
        <v>6</v>
      </c>
      <c r="F6" s="11">
        <v>85240000</v>
      </c>
      <c r="G6" s="37">
        <v>30307547.770000003</v>
      </c>
    </row>
    <row r="7" spans="1:8" ht="26.25" customHeight="1" x14ac:dyDescent="0.25">
      <c r="A7" s="77"/>
      <c r="B7" s="78"/>
      <c r="C7" s="79"/>
      <c r="D7" s="9" t="s">
        <v>62</v>
      </c>
      <c r="E7" s="10" t="s">
        <v>64</v>
      </c>
      <c r="F7" s="11">
        <v>794000</v>
      </c>
      <c r="G7" s="37">
        <v>265194.68</v>
      </c>
    </row>
    <row r="8" spans="1:8" x14ac:dyDescent="0.25">
      <c r="A8" s="80"/>
      <c r="B8" s="81"/>
      <c r="C8" s="82"/>
      <c r="D8" s="9">
        <v>56</v>
      </c>
      <c r="E8" s="10" t="s">
        <v>4</v>
      </c>
      <c r="F8" s="11">
        <v>156333000</v>
      </c>
      <c r="G8" s="37">
        <v>0</v>
      </c>
    </row>
    <row r="9" spans="1:8" x14ac:dyDescent="0.25">
      <c r="A9" s="72" t="s">
        <v>109</v>
      </c>
      <c r="B9" s="73"/>
      <c r="C9" s="73"/>
      <c r="D9" s="73"/>
      <c r="E9" s="73"/>
      <c r="F9" s="26">
        <v>7246563000</v>
      </c>
      <c r="G9" s="38">
        <f>G10+G79+G92+G117</f>
        <v>4344225585.0900002</v>
      </c>
    </row>
    <row r="10" spans="1:8" x14ac:dyDescent="0.25">
      <c r="A10" s="72" t="s">
        <v>61</v>
      </c>
      <c r="B10" s="73"/>
      <c r="C10" s="73"/>
      <c r="D10" s="73"/>
      <c r="E10" s="73"/>
      <c r="F10" s="26">
        <f>F11+F23+F36+F44+F63+F65+F70+F72+F74</f>
        <v>432123000</v>
      </c>
      <c r="G10" s="38">
        <f>G11+G23+G36+G44+G63+G65+G70+G72+G74</f>
        <v>143538508.06</v>
      </c>
    </row>
    <row r="11" spans="1:8" ht="15" customHeight="1" x14ac:dyDescent="0.25">
      <c r="A11" s="66" t="s">
        <v>65</v>
      </c>
      <c r="B11" s="67" t="s">
        <v>60</v>
      </c>
      <c r="C11" s="68" t="s">
        <v>68</v>
      </c>
      <c r="D11" s="68"/>
      <c r="E11" s="68"/>
      <c r="F11" s="20">
        <f>F12+F13+F14+F15+F16+F17+F18+F19+F20+F21+F22</f>
        <v>29943000</v>
      </c>
      <c r="G11" s="39">
        <f>G12+G13+G14+G15+G16+G17+G18+G19+G20+G21+G22</f>
        <v>13415650.91</v>
      </c>
    </row>
    <row r="12" spans="1:8" ht="24.75" customHeight="1" x14ac:dyDescent="0.25">
      <c r="A12" s="66"/>
      <c r="B12" s="67"/>
      <c r="C12" s="12">
        <v>411</v>
      </c>
      <c r="D12" s="13" t="s">
        <v>2</v>
      </c>
      <c r="E12" s="14" t="s">
        <v>7</v>
      </c>
      <c r="F12" s="15">
        <v>17806000</v>
      </c>
      <c r="G12" s="40">
        <v>9584984.8000000007</v>
      </c>
    </row>
    <row r="13" spans="1:8" ht="24.75" customHeight="1" x14ac:dyDescent="0.25">
      <c r="A13" s="66"/>
      <c r="B13" s="67"/>
      <c r="C13" s="12">
        <v>412</v>
      </c>
      <c r="D13" s="13" t="s">
        <v>2</v>
      </c>
      <c r="E13" s="14" t="s">
        <v>8</v>
      </c>
      <c r="F13" s="15">
        <v>3453000</v>
      </c>
      <c r="G13" s="40">
        <v>1834526.44</v>
      </c>
    </row>
    <row r="14" spans="1:8" ht="18" customHeight="1" x14ac:dyDescent="0.25">
      <c r="A14" s="66"/>
      <c r="B14" s="67"/>
      <c r="C14" s="12">
        <v>414</v>
      </c>
      <c r="D14" s="13" t="s">
        <v>2</v>
      </c>
      <c r="E14" s="14" t="s">
        <v>9</v>
      </c>
      <c r="F14" s="15">
        <v>100000</v>
      </c>
      <c r="G14" s="40">
        <v>0</v>
      </c>
    </row>
    <row r="15" spans="1:8" x14ac:dyDescent="0.25">
      <c r="A15" s="66"/>
      <c r="B15" s="67"/>
      <c r="C15" s="12">
        <v>415</v>
      </c>
      <c r="D15" s="13" t="s">
        <v>2</v>
      </c>
      <c r="E15" s="14" t="s">
        <v>10</v>
      </c>
      <c r="F15" s="15">
        <v>800000</v>
      </c>
      <c r="G15" s="40">
        <v>288610</v>
      </c>
    </row>
    <row r="16" spans="1:8" x14ac:dyDescent="0.25">
      <c r="A16" s="66"/>
      <c r="B16" s="67"/>
      <c r="C16" s="12">
        <v>422</v>
      </c>
      <c r="D16" s="13" t="s">
        <v>2</v>
      </c>
      <c r="E16" s="14" t="s">
        <v>13</v>
      </c>
      <c r="F16" s="15">
        <v>1330000</v>
      </c>
      <c r="G16" s="40">
        <v>242832.29</v>
      </c>
    </row>
    <row r="17" spans="1:7" x14ac:dyDescent="0.25">
      <c r="A17" s="66"/>
      <c r="B17" s="67"/>
      <c r="C17" s="12">
        <v>422</v>
      </c>
      <c r="D17" s="13" t="s">
        <v>5</v>
      </c>
      <c r="E17" s="14" t="s">
        <v>13</v>
      </c>
      <c r="F17" s="15">
        <v>200000</v>
      </c>
      <c r="G17" s="40">
        <v>0</v>
      </c>
    </row>
    <row r="18" spans="1:7" x14ac:dyDescent="0.25">
      <c r="A18" s="66"/>
      <c r="B18" s="67"/>
      <c r="C18" s="12">
        <v>422</v>
      </c>
      <c r="D18" s="13" t="s">
        <v>62</v>
      </c>
      <c r="E18" s="14" t="s">
        <v>13</v>
      </c>
      <c r="F18" s="15">
        <v>18000</v>
      </c>
      <c r="G18" s="40">
        <v>0</v>
      </c>
    </row>
    <row r="19" spans="1:7" x14ac:dyDescent="0.25">
      <c r="A19" s="66"/>
      <c r="B19" s="67"/>
      <c r="C19" s="12">
        <v>423</v>
      </c>
      <c r="D19" s="13" t="s">
        <v>2</v>
      </c>
      <c r="E19" s="14" t="s">
        <v>11</v>
      </c>
      <c r="F19" s="15">
        <v>5740000</v>
      </c>
      <c r="G19" s="40">
        <v>1464697.38</v>
      </c>
    </row>
    <row r="20" spans="1:7" x14ac:dyDescent="0.25">
      <c r="A20" s="66"/>
      <c r="B20" s="67"/>
      <c r="C20" s="12">
        <v>423</v>
      </c>
      <c r="D20" s="13" t="s">
        <v>62</v>
      </c>
      <c r="E20" s="14" t="s">
        <v>11</v>
      </c>
      <c r="F20" s="15">
        <v>256000</v>
      </c>
      <c r="G20" s="40">
        <v>0</v>
      </c>
    </row>
    <row r="21" spans="1:7" x14ac:dyDescent="0.25">
      <c r="A21" s="66"/>
      <c r="B21" s="67"/>
      <c r="C21" s="12">
        <v>465</v>
      </c>
      <c r="D21" s="13" t="s">
        <v>62</v>
      </c>
      <c r="E21" s="14" t="s">
        <v>63</v>
      </c>
      <c r="F21" s="15">
        <v>200000</v>
      </c>
      <c r="G21" s="40">
        <v>0</v>
      </c>
    </row>
    <row r="22" spans="1:7" x14ac:dyDescent="0.25">
      <c r="A22" s="66"/>
      <c r="B22" s="67"/>
      <c r="C22" s="12">
        <v>512</v>
      </c>
      <c r="D22" s="13" t="s">
        <v>5</v>
      </c>
      <c r="E22" s="14" t="s">
        <v>40</v>
      </c>
      <c r="F22" s="15">
        <v>40000</v>
      </c>
      <c r="G22" s="40">
        <v>0</v>
      </c>
    </row>
    <row r="23" spans="1:7" x14ac:dyDescent="0.25">
      <c r="A23" s="66" t="s">
        <v>66</v>
      </c>
      <c r="B23" s="67" t="s">
        <v>67</v>
      </c>
      <c r="C23" s="68" t="s">
        <v>69</v>
      </c>
      <c r="D23" s="68"/>
      <c r="E23" s="68"/>
      <c r="F23" s="20">
        <f>F24+F25+F26+F27+F28+F29+F30+F31+F32+F33+F34+F35</f>
        <v>100306000</v>
      </c>
      <c r="G23" s="39">
        <f>G24+G25+G26+G27+G28+G29+G30+G31+G32+G33+G34+G35</f>
        <v>45710586.760000005</v>
      </c>
    </row>
    <row r="24" spans="1:7" ht="27" customHeight="1" x14ac:dyDescent="0.25">
      <c r="A24" s="66"/>
      <c r="B24" s="67"/>
      <c r="C24" s="12">
        <v>411</v>
      </c>
      <c r="D24" s="13" t="s">
        <v>2</v>
      </c>
      <c r="E24" s="14" t="s">
        <v>7</v>
      </c>
      <c r="F24" s="15">
        <v>42107000</v>
      </c>
      <c r="G24" s="40">
        <v>27247169.350000001</v>
      </c>
    </row>
    <row r="25" spans="1:7" ht="26.25" x14ac:dyDescent="0.25">
      <c r="A25" s="66"/>
      <c r="B25" s="67"/>
      <c r="C25" s="12">
        <v>412</v>
      </c>
      <c r="D25" s="13" t="s">
        <v>2</v>
      </c>
      <c r="E25" s="14" t="s">
        <v>8</v>
      </c>
      <c r="F25" s="15">
        <v>8283000</v>
      </c>
      <c r="G25" s="40">
        <v>4877243.3499999996</v>
      </c>
    </row>
    <row r="26" spans="1:7" ht="17.25" customHeight="1" x14ac:dyDescent="0.25">
      <c r="A26" s="66"/>
      <c r="B26" s="67"/>
      <c r="C26" s="12">
        <v>414</v>
      </c>
      <c r="D26" s="13" t="s">
        <v>2</v>
      </c>
      <c r="E26" s="14" t="s">
        <v>9</v>
      </c>
      <c r="F26" s="15">
        <v>800000</v>
      </c>
      <c r="G26" s="40">
        <v>921208.9</v>
      </c>
    </row>
    <row r="27" spans="1:7" ht="15.75" customHeight="1" x14ac:dyDescent="0.25">
      <c r="A27" s="66"/>
      <c r="B27" s="67"/>
      <c r="C27" s="12">
        <v>415</v>
      </c>
      <c r="D27" s="13" t="s">
        <v>2</v>
      </c>
      <c r="E27" s="14" t="s">
        <v>12</v>
      </c>
      <c r="F27" s="15">
        <v>2021000</v>
      </c>
      <c r="G27" s="40">
        <v>905593.44</v>
      </c>
    </row>
    <row r="28" spans="1:7" ht="15.75" customHeight="1" x14ac:dyDescent="0.25">
      <c r="A28" s="66"/>
      <c r="B28" s="67"/>
      <c r="C28" s="12">
        <v>421</v>
      </c>
      <c r="D28" s="13" t="s">
        <v>2</v>
      </c>
      <c r="E28" s="14" t="s">
        <v>26</v>
      </c>
      <c r="F28" s="15">
        <v>220000</v>
      </c>
      <c r="G28" s="40">
        <v>116289.14</v>
      </c>
    </row>
    <row r="29" spans="1:7" ht="14.25" customHeight="1" x14ac:dyDescent="0.25">
      <c r="A29" s="66"/>
      <c r="B29" s="67"/>
      <c r="C29" s="12">
        <v>422</v>
      </c>
      <c r="D29" s="13" t="s">
        <v>2</v>
      </c>
      <c r="E29" s="14" t="s">
        <v>13</v>
      </c>
      <c r="F29" s="6">
        <v>2562000</v>
      </c>
      <c r="G29" s="40">
        <v>2018648.19</v>
      </c>
    </row>
    <row r="30" spans="1:7" x14ac:dyDescent="0.25">
      <c r="A30" s="66"/>
      <c r="B30" s="67"/>
      <c r="C30" s="12">
        <v>423</v>
      </c>
      <c r="D30" s="13" t="s">
        <v>2</v>
      </c>
      <c r="E30" s="14" t="s">
        <v>11</v>
      </c>
      <c r="F30" s="15">
        <v>11185000</v>
      </c>
      <c r="G30" s="40">
        <v>2845028.96</v>
      </c>
    </row>
    <row r="31" spans="1:7" x14ac:dyDescent="0.25">
      <c r="A31" s="66"/>
      <c r="B31" s="67"/>
      <c r="C31" s="12">
        <v>424</v>
      </c>
      <c r="D31" s="13" t="s">
        <v>2</v>
      </c>
      <c r="E31" s="14" t="s">
        <v>46</v>
      </c>
      <c r="F31" s="15">
        <v>22038000</v>
      </c>
      <c r="G31" s="40">
        <v>5280987.3499999996</v>
      </c>
    </row>
    <row r="32" spans="1:7" x14ac:dyDescent="0.25">
      <c r="A32" s="66"/>
      <c r="B32" s="67"/>
      <c r="C32" s="12">
        <v>425</v>
      </c>
      <c r="D32" s="13" t="s">
        <v>2</v>
      </c>
      <c r="E32" s="14" t="s">
        <v>30</v>
      </c>
      <c r="F32" s="7">
        <v>935000</v>
      </c>
      <c r="G32" s="40">
        <v>128258.81</v>
      </c>
    </row>
    <row r="33" spans="1:7" x14ac:dyDescent="0.25">
      <c r="A33" s="66"/>
      <c r="B33" s="67"/>
      <c r="C33" s="12">
        <v>426</v>
      </c>
      <c r="D33" s="13" t="s">
        <v>2</v>
      </c>
      <c r="E33" s="14" t="s">
        <v>32</v>
      </c>
      <c r="F33" s="7">
        <v>2255000</v>
      </c>
      <c r="G33" s="40">
        <v>737459.27</v>
      </c>
    </row>
    <row r="34" spans="1:7" ht="17.25" customHeight="1" x14ac:dyDescent="0.25">
      <c r="A34" s="66"/>
      <c r="B34" s="67"/>
      <c r="C34" s="12">
        <v>482</v>
      </c>
      <c r="D34" s="13" t="s">
        <v>2</v>
      </c>
      <c r="E34" s="14" t="s">
        <v>36</v>
      </c>
      <c r="F34" s="7">
        <v>200000</v>
      </c>
      <c r="G34" s="40">
        <v>194100</v>
      </c>
    </row>
    <row r="35" spans="1:7" x14ac:dyDescent="0.25">
      <c r="A35" s="66"/>
      <c r="B35" s="67"/>
      <c r="C35" s="12">
        <v>512</v>
      </c>
      <c r="D35" s="13" t="s">
        <v>2</v>
      </c>
      <c r="E35" s="14" t="s">
        <v>40</v>
      </c>
      <c r="F35" s="7">
        <v>7700000</v>
      </c>
      <c r="G35" s="40">
        <v>438600</v>
      </c>
    </row>
    <row r="36" spans="1:7" x14ac:dyDescent="0.25">
      <c r="A36" s="66" t="s">
        <v>70</v>
      </c>
      <c r="B36" s="67" t="s">
        <v>71</v>
      </c>
      <c r="C36" s="68" t="s">
        <v>72</v>
      </c>
      <c r="D36" s="68"/>
      <c r="E36" s="68"/>
      <c r="F36" s="20">
        <f>F37+F38+F39+F40+F41+F42+F43</f>
        <v>16235000</v>
      </c>
      <c r="G36" s="39">
        <f>G37+G38+G39+G40+G41+G42+G43</f>
        <v>7202393.0300000003</v>
      </c>
    </row>
    <row r="37" spans="1:7" ht="27.75" customHeight="1" x14ac:dyDescent="0.25">
      <c r="A37" s="66"/>
      <c r="B37" s="67"/>
      <c r="C37" s="16">
        <v>411</v>
      </c>
      <c r="D37" s="13" t="s">
        <v>2</v>
      </c>
      <c r="E37" s="14" t="s">
        <v>7</v>
      </c>
      <c r="F37" s="15">
        <v>3992000</v>
      </c>
      <c r="G37" s="41">
        <v>2333324.1800000002</v>
      </c>
    </row>
    <row r="38" spans="1:7" ht="26.25" customHeight="1" x14ac:dyDescent="0.25">
      <c r="A38" s="66"/>
      <c r="B38" s="67"/>
      <c r="C38" s="16">
        <v>412</v>
      </c>
      <c r="D38" s="13" t="s">
        <v>2</v>
      </c>
      <c r="E38" s="14" t="s">
        <v>8</v>
      </c>
      <c r="F38" s="15">
        <v>798000</v>
      </c>
      <c r="G38" s="41">
        <v>417665</v>
      </c>
    </row>
    <row r="39" spans="1:7" ht="16.5" customHeight="1" x14ac:dyDescent="0.25">
      <c r="A39" s="66"/>
      <c r="B39" s="67"/>
      <c r="C39" s="16">
        <v>414</v>
      </c>
      <c r="D39" s="13" t="s">
        <v>2</v>
      </c>
      <c r="E39" s="14" t="s">
        <v>9</v>
      </c>
      <c r="F39" s="15">
        <v>200000</v>
      </c>
      <c r="G39" s="41"/>
    </row>
    <row r="40" spans="1:7" ht="15.75" customHeight="1" x14ac:dyDescent="0.25">
      <c r="A40" s="66"/>
      <c r="B40" s="67"/>
      <c r="C40" s="16">
        <v>415</v>
      </c>
      <c r="D40" s="13" t="s">
        <v>2</v>
      </c>
      <c r="E40" s="14" t="s">
        <v>12</v>
      </c>
      <c r="F40" s="15">
        <v>150000</v>
      </c>
      <c r="G40" s="41">
        <v>50120</v>
      </c>
    </row>
    <row r="41" spans="1:7" ht="15.75" customHeight="1" x14ac:dyDescent="0.25">
      <c r="A41" s="66"/>
      <c r="B41" s="67"/>
      <c r="C41" s="12">
        <v>422</v>
      </c>
      <c r="D41" s="13" t="s">
        <v>2</v>
      </c>
      <c r="E41" s="14" t="s">
        <v>13</v>
      </c>
      <c r="F41" s="15">
        <v>495000</v>
      </c>
      <c r="G41" s="41">
        <v>330763.84999999998</v>
      </c>
    </row>
    <row r="42" spans="1:7" x14ac:dyDescent="0.25">
      <c r="A42" s="66"/>
      <c r="B42" s="67"/>
      <c r="C42" s="16">
        <v>423</v>
      </c>
      <c r="D42" s="13" t="s">
        <v>2</v>
      </c>
      <c r="E42" s="14" t="s">
        <v>11</v>
      </c>
      <c r="F42" s="15">
        <v>7600000</v>
      </c>
      <c r="G42" s="41">
        <v>4070520</v>
      </c>
    </row>
    <row r="43" spans="1:7" x14ac:dyDescent="0.25">
      <c r="A43" s="66"/>
      <c r="B43" s="67"/>
      <c r="C43" s="12">
        <v>424</v>
      </c>
      <c r="D43" s="13" t="s">
        <v>2</v>
      </c>
      <c r="E43" s="14" t="s">
        <v>46</v>
      </c>
      <c r="F43" s="6">
        <v>3000000</v>
      </c>
      <c r="G43" s="42">
        <v>0</v>
      </c>
    </row>
    <row r="44" spans="1:7" x14ac:dyDescent="0.25">
      <c r="A44" s="66" t="s">
        <v>73</v>
      </c>
      <c r="B44" s="67" t="s">
        <v>16</v>
      </c>
      <c r="C44" s="68" t="s">
        <v>74</v>
      </c>
      <c r="D44" s="68"/>
      <c r="E44" s="68"/>
      <c r="F44" s="6">
        <f>F45+F46+F47+F48+F49+F50+F51+F52+F53+F54+F55+F56+F57+F58+F59+F60+F61+F62</f>
        <v>104160000</v>
      </c>
      <c r="G44" s="42">
        <f>G45+G46+G47+G48+G49+G50+G51+G52+G53+G54+G55+G56+G57+G58+G59+G60+G61+G62</f>
        <v>60876769.640000008</v>
      </c>
    </row>
    <row r="45" spans="1:7" ht="26.25" x14ac:dyDescent="0.25">
      <c r="A45" s="66"/>
      <c r="B45" s="67"/>
      <c r="C45" s="17" t="s">
        <v>17</v>
      </c>
      <c r="D45" s="13" t="s">
        <v>2</v>
      </c>
      <c r="E45" s="18" t="s">
        <v>7</v>
      </c>
      <c r="F45" s="15">
        <v>44461000</v>
      </c>
      <c r="G45" s="40">
        <v>30907726.870000001</v>
      </c>
    </row>
    <row r="46" spans="1:7" ht="26.25" x14ac:dyDescent="0.25">
      <c r="A46" s="66"/>
      <c r="B46" s="67"/>
      <c r="C46" s="17" t="s">
        <v>18</v>
      </c>
      <c r="D46" s="13" t="s">
        <v>2</v>
      </c>
      <c r="E46" s="18" t="s">
        <v>8</v>
      </c>
      <c r="F46" s="15">
        <v>8812000</v>
      </c>
      <c r="G46" s="40">
        <v>5544190.9000000004</v>
      </c>
    </row>
    <row r="47" spans="1:7" x14ac:dyDescent="0.25">
      <c r="A47" s="66"/>
      <c r="B47" s="67"/>
      <c r="C47" s="17" t="s">
        <v>19</v>
      </c>
      <c r="D47" s="13" t="s">
        <v>2</v>
      </c>
      <c r="E47" s="18" t="s">
        <v>20</v>
      </c>
      <c r="F47" s="15">
        <v>220000</v>
      </c>
      <c r="G47" s="40">
        <v>0</v>
      </c>
    </row>
    <row r="48" spans="1:7" ht="15.75" customHeight="1" x14ac:dyDescent="0.25">
      <c r="A48" s="66"/>
      <c r="B48" s="67"/>
      <c r="C48" s="17" t="s">
        <v>21</v>
      </c>
      <c r="D48" s="13" t="s">
        <v>2</v>
      </c>
      <c r="E48" s="18" t="s">
        <v>9</v>
      </c>
      <c r="F48" s="15">
        <v>1600000</v>
      </c>
      <c r="G48" s="40">
        <v>1878615.34</v>
      </c>
    </row>
    <row r="49" spans="1:7" x14ac:dyDescent="0.25">
      <c r="A49" s="66"/>
      <c r="B49" s="67"/>
      <c r="C49" s="17" t="s">
        <v>22</v>
      </c>
      <c r="D49" s="13" t="s">
        <v>2</v>
      </c>
      <c r="E49" s="18" t="s">
        <v>12</v>
      </c>
      <c r="F49" s="15">
        <v>2420000</v>
      </c>
      <c r="G49" s="40">
        <v>1092555.43</v>
      </c>
    </row>
    <row r="50" spans="1:7" ht="26.25" x14ac:dyDescent="0.25">
      <c r="A50" s="66"/>
      <c r="B50" s="67"/>
      <c r="C50" s="17" t="s">
        <v>23</v>
      </c>
      <c r="D50" s="13" t="s">
        <v>2</v>
      </c>
      <c r="E50" s="18" t="s">
        <v>24</v>
      </c>
      <c r="F50" s="15">
        <v>380000</v>
      </c>
      <c r="G50" s="40">
        <v>189848</v>
      </c>
    </row>
    <row r="51" spans="1:7" x14ac:dyDescent="0.25">
      <c r="A51" s="66"/>
      <c r="B51" s="67"/>
      <c r="C51" s="17" t="s">
        <v>25</v>
      </c>
      <c r="D51" s="13" t="s">
        <v>2</v>
      </c>
      <c r="E51" s="18" t="s">
        <v>26</v>
      </c>
      <c r="F51" s="15">
        <v>5780000</v>
      </c>
      <c r="G51" s="40">
        <v>1483582.92</v>
      </c>
    </row>
    <row r="52" spans="1:7" x14ac:dyDescent="0.25">
      <c r="A52" s="66"/>
      <c r="B52" s="67"/>
      <c r="C52" s="17" t="s">
        <v>27</v>
      </c>
      <c r="D52" s="13" t="s">
        <v>2</v>
      </c>
      <c r="E52" s="18" t="s">
        <v>13</v>
      </c>
      <c r="F52" s="6">
        <v>2300000</v>
      </c>
      <c r="G52" s="40">
        <v>1086724.07</v>
      </c>
    </row>
    <row r="53" spans="1:7" x14ac:dyDescent="0.25">
      <c r="A53" s="66"/>
      <c r="B53" s="67"/>
      <c r="C53" s="17" t="s">
        <v>28</v>
      </c>
      <c r="D53" s="13" t="s">
        <v>2</v>
      </c>
      <c r="E53" s="18" t="s">
        <v>14</v>
      </c>
      <c r="F53" s="6">
        <v>15773000</v>
      </c>
      <c r="G53" s="40">
        <v>10002229.039999999</v>
      </c>
    </row>
    <row r="54" spans="1:7" x14ac:dyDescent="0.25">
      <c r="A54" s="66"/>
      <c r="B54" s="67"/>
      <c r="C54" s="17" t="s">
        <v>45</v>
      </c>
      <c r="D54" s="13" t="s">
        <v>2</v>
      </c>
      <c r="E54" s="18" t="s">
        <v>46</v>
      </c>
      <c r="F54" s="6">
        <v>991000</v>
      </c>
      <c r="G54" s="40">
        <v>66600</v>
      </c>
    </row>
    <row r="55" spans="1:7" s="2" customFormat="1" x14ac:dyDescent="0.25">
      <c r="A55" s="66"/>
      <c r="B55" s="67"/>
      <c r="C55" s="17" t="s">
        <v>29</v>
      </c>
      <c r="D55" s="13" t="s">
        <v>2</v>
      </c>
      <c r="E55" s="18" t="s">
        <v>30</v>
      </c>
      <c r="F55" s="15">
        <v>2898000</v>
      </c>
      <c r="G55" s="40">
        <v>532033.12</v>
      </c>
    </row>
    <row r="56" spans="1:7" x14ac:dyDescent="0.25">
      <c r="A56" s="66"/>
      <c r="B56" s="67"/>
      <c r="C56" s="17" t="s">
        <v>31</v>
      </c>
      <c r="D56" s="13" t="s">
        <v>2</v>
      </c>
      <c r="E56" s="18" t="s">
        <v>32</v>
      </c>
      <c r="F56" s="15">
        <v>3775000</v>
      </c>
      <c r="G56" s="40">
        <v>1406680.24</v>
      </c>
    </row>
    <row r="57" spans="1:7" ht="26.25" x14ac:dyDescent="0.25">
      <c r="A57" s="66"/>
      <c r="B57" s="67"/>
      <c r="C57" s="19" t="s">
        <v>33</v>
      </c>
      <c r="D57" s="13" t="s">
        <v>2</v>
      </c>
      <c r="E57" s="18" t="s">
        <v>34</v>
      </c>
      <c r="F57" s="15">
        <v>5500000</v>
      </c>
      <c r="G57" s="40">
        <v>4864834.46</v>
      </c>
    </row>
    <row r="58" spans="1:7" ht="18.75" customHeight="1" x14ac:dyDescent="0.25">
      <c r="A58" s="66"/>
      <c r="B58" s="67"/>
      <c r="C58" s="19" t="s">
        <v>35</v>
      </c>
      <c r="D58" s="13" t="s">
        <v>2</v>
      </c>
      <c r="E58" s="18" t="s">
        <v>36</v>
      </c>
      <c r="F58" s="15">
        <v>100000</v>
      </c>
      <c r="G58" s="40">
        <v>0</v>
      </c>
    </row>
    <row r="59" spans="1:7" ht="26.25" customHeight="1" x14ac:dyDescent="0.25">
      <c r="A59" s="66"/>
      <c r="B59" s="67"/>
      <c r="C59" s="19" t="s">
        <v>37</v>
      </c>
      <c r="D59" s="13" t="s">
        <v>2</v>
      </c>
      <c r="E59" s="18" t="s">
        <v>38</v>
      </c>
      <c r="F59" s="15">
        <v>800000</v>
      </c>
      <c r="G59" s="40">
        <v>186000</v>
      </c>
    </row>
    <row r="60" spans="1:7" ht="39" x14ac:dyDescent="0.25">
      <c r="A60" s="66"/>
      <c r="B60" s="67"/>
      <c r="C60" s="19" t="s">
        <v>47</v>
      </c>
      <c r="D60" s="13" t="s">
        <v>2</v>
      </c>
      <c r="E60" s="18" t="s">
        <v>48</v>
      </c>
      <c r="F60" s="15">
        <v>200000</v>
      </c>
      <c r="G60" s="40">
        <v>0</v>
      </c>
    </row>
    <row r="61" spans="1:7" x14ac:dyDescent="0.25">
      <c r="A61" s="66"/>
      <c r="B61" s="67"/>
      <c r="C61" s="19" t="s">
        <v>39</v>
      </c>
      <c r="D61" s="13" t="s">
        <v>2</v>
      </c>
      <c r="E61" s="18" t="s">
        <v>40</v>
      </c>
      <c r="F61" s="15">
        <v>7550000</v>
      </c>
      <c r="G61" s="40">
        <v>1059941.25</v>
      </c>
    </row>
    <row r="62" spans="1:7" ht="16.5" customHeight="1" x14ac:dyDescent="0.25">
      <c r="A62" s="66"/>
      <c r="B62" s="67"/>
      <c r="C62" s="19" t="s">
        <v>41</v>
      </c>
      <c r="D62" s="13" t="s">
        <v>2</v>
      </c>
      <c r="E62" s="18" t="s">
        <v>42</v>
      </c>
      <c r="F62" s="15">
        <v>600000</v>
      </c>
      <c r="G62" s="40">
        <v>575208</v>
      </c>
    </row>
    <row r="63" spans="1:7" x14ac:dyDescent="0.25">
      <c r="A63" s="83">
        <v>4001</v>
      </c>
      <c r="B63" s="67" t="s">
        <v>75</v>
      </c>
      <c r="C63" s="68" t="s">
        <v>76</v>
      </c>
      <c r="D63" s="68"/>
      <c r="E63" s="68"/>
      <c r="F63" s="15">
        <f>F64</f>
        <v>3300000</v>
      </c>
      <c r="G63" s="40">
        <f>G64</f>
        <v>1359000</v>
      </c>
    </row>
    <row r="64" spans="1:7" x14ac:dyDescent="0.25">
      <c r="A64" s="83"/>
      <c r="B64" s="67"/>
      <c r="C64" s="19" t="s">
        <v>28</v>
      </c>
      <c r="D64" s="13" t="s">
        <v>2</v>
      </c>
      <c r="E64" s="18" t="s">
        <v>11</v>
      </c>
      <c r="F64" s="21">
        <v>3300000</v>
      </c>
      <c r="G64" s="43">
        <v>1359000</v>
      </c>
    </row>
    <row r="65" spans="1:7" ht="15" customHeight="1" x14ac:dyDescent="0.25">
      <c r="A65" s="84">
        <v>4002</v>
      </c>
      <c r="B65" s="87" t="s">
        <v>77</v>
      </c>
      <c r="C65" s="68" t="s">
        <v>89</v>
      </c>
      <c r="D65" s="68"/>
      <c r="E65" s="68"/>
      <c r="F65" s="15">
        <f>F66+F69</f>
        <v>49247000</v>
      </c>
      <c r="G65" s="41">
        <f>G66+G69</f>
        <v>0</v>
      </c>
    </row>
    <row r="66" spans="1:7" x14ac:dyDescent="0.25">
      <c r="A66" s="85"/>
      <c r="B66" s="88"/>
      <c r="C66" s="19"/>
      <c r="D66" s="13" t="s">
        <v>2</v>
      </c>
      <c r="E66" s="18" t="s">
        <v>44</v>
      </c>
      <c r="F66" s="15">
        <f>+F67+F68</f>
        <v>4921000</v>
      </c>
      <c r="G66" s="40">
        <v>0</v>
      </c>
    </row>
    <row r="67" spans="1:7" x14ac:dyDescent="0.25">
      <c r="A67" s="85"/>
      <c r="B67" s="88"/>
      <c r="C67" s="19" t="s">
        <v>28</v>
      </c>
      <c r="D67" s="13" t="s">
        <v>2</v>
      </c>
      <c r="E67" s="54" t="s">
        <v>14</v>
      </c>
      <c r="F67" s="21">
        <v>4433000</v>
      </c>
      <c r="G67" s="43">
        <v>0</v>
      </c>
    </row>
    <row r="68" spans="1:7" ht="39" x14ac:dyDescent="0.25">
      <c r="A68" s="85"/>
      <c r="B68" s="88"/>
      <c r="C68" s="19" t="s">
        <v>47</v>
      </c>
      <c r="D68" s="13" t="s">
        <v>2</v>
      </c>
      <c r="E68" s="54" t="s">
        <v>48</v>
      </c>
      <c r="F68" s="21">
        <v>488000</v>
      </c>
      <c r="G68" s="43">
        <v>0</v>
      </c>
    </row>
    <row r="69" spans="1:7" x14ac:dyDescent="0.25">
      <c r="A69" s="86"/>
      <c r="B69" s="89"/>
      <c r="C69" s="19"/>
      <c r="D69" s="13" t="s">
        <v>43</v>
      </c>
      <c r="E69" s="54" t="s">
        <v>49</v>
      </c>
      <c r="F69" s="22">
        <v>44326000</v>
      </c>
      <c r="G69" s="44">
        <v>0</v>
      </c>
    </row>
    <row r="70" spans="1:7" ht="15" customHeight="1" x14ac:dyDescent="0.25">
      <c r="A70" s="83">
        <v>4005</v>
      </c>
      <c r="B70" s="67" t="s">
        <v>78</v>
      </c>
      <c r="C70" s="68" t="s">
        <v>95</v>
      </c>
      <c r="D70" s="68"/>
      <c r="E70" s="68"/>
      <c r="F70" s="15">
        <f>F71</f>
        <v>45000000</v>
      </c>
      <c r="G70" s="40">
        <f>G71</f>
        <v>14974107.720000001</v>
      </c>
    </row>
    <row r="71" spans="1:7" ht="26.25" x14ac:dyDescent="0.25">
      <c r="A71" s="83"/>
      <c r="B71" s="67"/>
      <c r="C71" s="19" t="s">
        <v>79</v>
      </c>
      <c r="D71" s="55" t="s">
        <v>5</v>
      </c>
      <c r="E71" s="54" t="s">
        <v>15</v>
      </c>
      <c r="F71" s="21">
        <v>45000000</v>
      </c>
      <c r="G71" s="43">
        <v>14974107.720000001</v>
      </c>
    </row>
    <row r="72" spans="1:7" ht="15" customHeight="1" x14ac:dyDescent="0.25">
      <c r="A72" s="83">
        <v>4006</v>
      </c>
      <c r="B72" s="67" t="s">
        <v>80</v>
      </c>
      <c r="C72" s="68" t="s">
        <v>94</v>
      </c>
      <c r="D72" s="68"/>
      <c r="E72" s="68"/>
      <c r="F72" s="15">
        <f>F73</f>
        <v>10000000</v>
      </c>
      <c r="G72" s="40">
        <v>0</v>
      </c>
    </row>
    <row r="73" spans="1:7" ht="21" customHeight="1" x14ac:dyDescent="0.25">
      <c r="A73" s="83"/>
      <c r="B73" s="67"/>
      <c r="C73" s="19" t="s">
        <v>28</v>
      </c>
      <c r="D73" s="55" t="s">
        <v>58</v>
      </c>
      <c r="E73" s="54" t="s">
        <v>14</v>
      </c>
      <c r="F73" s="21">
        <v>10000000</v>
      </c>
      <c r="G73" s="43">
        <v>0</v>
      </c>
    </row>
    <row r="74" spans="1:7" x14ac:dyDescent="0.25">
      <c r="A74" s="84">
        <v>7026</v>
      </c>
      <c r="B74" s="87" t="s">
        <v>81</v>
      </c>
      <c r="C74" s="68" t="s">
        <v>96</v>
      </c>
      <c r="D74" s="68"/>
      <c r="E74" s="68"/>
      <c r="F74" s="15">
        <f>F75+F78</f>
        <v>73932000</v>
      </c>
      <c r="G74" s="43">
        <v>0</v>
      </c>
    </row>
    <row r="75" spans="1:7" x14ac:dyDescent="0.25">
      <c r="A75" s="85"/>
      <c r="B75" s="88"/>
      <c r="C75" s="19"/>
      <c r="D75" s="13" t="s">
        <v>2</v>
      </c>
      <c r="E75" s="18" t="s">
        <v>44</v>
      </c>
      <c r="F75" s="15">
        <f>F76+F77</f>
        <v>8052000</v>
      </c>
      <c r="G75" s="40">
        <v>0</v>
      </c>
    </row>
    <row r="76" spans="1:7" x14ac:dyDescent="0.25">
      <c r="A76" s="85"/>
      <c r="B76" s="88"/>
      <c r="C76" s="19" t="s">
        <v>28</v>
      </c>
      <c r="D76" s="55" t="s">
        <v>2</v>
      </c>
      <c r="E76" s="54" t="s">
        <v>14</v>
      </c>
      <c r="F76" s="21">
        <v>7320000</v>
      </c>
      <c r="G76" s="43">
        <v>0</v>
      </c>
    </row>
    <row r="77" spans="1:7" ht="39" x14ac:dyDescent="0.25">
      <c r="A77" s="85"/>
      <c r="B77" s="88"/>
      <c r="C77" s="19" t="s">
        <v>47</v>
      </c>
      <c r="D77" s="55" t="s">
        <v>2</v>
      </c>
      <c r="E77" s="54" t="s">
        <v>48</v>
      </c>
      <c r="F77" s="21">
        <v>732000</v>
      </c>
      <c r="G77" s="43">
        <v>0</v>
      </c>
    </row>
    <row r="78" spans="1:7" x14ac:dyDescent="0.25">
      <c r="A78" s="86"/>
      <c r="B78" s="89"/>
      <c r="C78" s="19"/>
      <c r="D78" s="13" t="s">
        <v>43</v>
      </c>
      <c r="E78" s="54" t="s">
        <v>49</v>
      </c>
      <c r="F78" s="22">
        <v>65880000</v>
      </c>
      <c r="G78" s="44">
        <v>0</v>
      </c>
    </row>
    <row r="79" spans="1:7" x14ac:dyDescent="0.25">
      <c r="A79" s="83" t="s">
        <v>82</v>
      </c>
      <c r="B79" s="93"/>
      <c r="C79" s="93"/>
      <c r="D79" s="93"/>
      <c r="E79" s="93"/>
      <c r="F79" s="25">
        <f>F80+F86+F89</f>
        <v>73050000</v>
      </c>
      <c r="G79" s="45">
        <f>G80+G86+G89</f>
        <v>19533988.02</v>
      </c>
    </row>
    <row r="80" spans="1:7" ht="15" customHeight="1" x14ac:dyDescent="0.25">
      <c r="A80" s="97" t="s">
        <v>83</v>
      </c>
      <c r="B80" s="67" t="s">
        <v>84</v>
      </c>
      <c r="C80" s="68" t="s">
        <v>76</v>
      </c>
      <c r="D80" s="68"/>
      <c r="E80" s="68"/>
      <c r="F80" s="6">
        <f>F81+F82+F83+F84+F85</f>
        <v>25470000</v>
      </c>
      <c r="G80" s="42">
        <f>G81+G82+G83+G84+G85</f>
        <v>2531633.86</v>
      </c>
    </row>
    <row r="81" spans="1:7" x14ac:dyDescent="0.25">
      <c r="A81" s="97"/>
      <c r="B81" s="67"/>
      <c r="C81" s="23" t="s">
        <v>27</v>
      </c>
      <c r="D81" s="27" t="s">
        <v>58</v>
      </c>
      <c r="E81" s="18" t="s">
        <v>13</v>
      </c>
      <c r="F81" s="6">
        <v>150000</v>
      </c>
      <c r="G81" s="40">
        <v>8580</v>
      </c>
    </row>
    <row r="82" spans="1:7" x14ac:dyDescent="0.25">
      <c r="A82" s="97"/>
      <c r="B82" s="67"/>
      <c r="C82" s="24" t="s">
        <v>28</v>
      </c>
      <c r="D82" s="27" t="s">
        <v>2</v>
      </c>
      <c r="E82" s="18" t="s">
        <v>14</v>
      </c>
      <c r="F82" s="6">
        <v>2000000</v>
      </c>
      <c r="G82" s="40">
        <v>838800</v>
      </c>
    </row>
    <row r="83" spans="1:7" ht="15.75" customHeight="1" x14ac:dyDescent="0.25">
      <c r="A83" s="97"/>
      <c r="B83" s="67"/>
      <c r="C83" s="24" t="s">
        <v>28</v>
      </c>
      <c r="D83" s="27" t="s">
        <v>58</v>
      </c>
      <c r="E83" s="18" t="s">
        <v>14</v>
      </c>
      <c r="F83" s="6">
        <v>3000000</v>
      </c>
      <c r="G83" s="40">
        <v>1419059.18</v>
      </c>
    </row>
    <row r="84" spans="1:7" x14ac:dyDescent="0.25">
      <c r="A84" s="97"/>
      <c r="B84" s="67"/>
      <c r="C84" s="24" t="s">
        <v>28</v>
      </c>
      <c r="D84" s="27" t="s">
        <v>62</v>
      </c>
      <c r="E84" s="18" t="s">
        <v>14</v>
      </c>
      <c r="F84" s="6">
        <v>320000</v>
      </c>
      <c r="G84" s="40">
        <v>265194.68</v>
      </c>
    </row>
    <row r="85" spans="1:7" ht="39" x14ac:dyDescent="0.25">
      <c r="A85" s="97"/>
      <c r="B85" s="67"/>
      <c r="C85" s="24" t="s">
        <v>85</v>
      </c>
      <c r="D85" s="27" t="s">
        <v>2</v>
      </c>
      <c r="E85" s="18" t="s">
        <v>86</v>
      </c>
      <c r="F85" s="6">
        <v>20000000</v>
      </c>
      <c r="G85" s="40">
        <v>0</v>
      </c>
    </row>
    <row r="86" spans="1:7" x14ac:dyDescent="0.25">
      <c r="A86" s="97" t="s">
        <v>87</v>
      </c>
      <c r="B86" s="67" t="s">
        <v>88</v>
      </c>
      <c r="C86" s="68" t="s">
        <v>89</v>
      </c>
      <c r="D86" s="68"/>
      <c r="E86" s="68"/>
      <c r="F86" s="6">
        <f>F87+F88</f>
        <v>45000000</v>
      </c>
      <c r="G86" s="42">
        <f>G87+G88</f>
        <v>15333440.050000001</v>
      </c>
    </row>
    <row r="87" spans="1:7" ht="26.25" x14ac:dyDescent="0.25">
      <c r="A87" s="97"/>
      <c r="B87" s="67"/>
      <c r="C87" s="19" t="s">
        <v>33</v>
      </c>
      <c r="D87" s="13" t="s">
        <v>2</v>
      </c>
      <c r="E87" s="18" t="s">
        <v>34</v>
      </c>
      <c r="F87" s="15">
        <v>5000000</v>
      </c>
      <c r="G87" s="40">
        <v>0</v>
      </c>
    </row>
    <row r="88" spans="1:7" ht="33" customHeight="1" x14ac:dyDescent="0.25">
      <c r="A88" s="97"/>
      <c r="B88" s="67"/>
      <c r="C88" s="19" t="s">
        <v>90</v>
      </c>
      <c r="D88" s="13" t="s">
        <v>5</v>
      </c>
      <c r="E88" s="18" t="s">
        <v>91</v>
      </c>
      <c r="F88" s="15">
        <v>40000000</v>
      </c>
      <c r="G88" s="46">
        <v>15333440.050000001</v>
      </c>
    </row>
    <row r="89" spans="1:7" x14ac:dyDescent="0.25">
      <c r="A89" s="97" t="s">
        <v>92</v>
      </c>
      <c r="B89" s="67" t="s">
        <v>93</v>
      </c>
      <c r="C89" s="68" t="s">
        <v>94</v>
      </c>
      <c r="D89" s="68"/>
      <c r="E89" s="68"/>
      <c r="F89" s="6">
        <f>F91+F90</f>
        <v>2580000</v>
      </c>
      <c r="G89" s="42">
        <f>G91+G90</f>
        <v>1668914.11</v>
      </c>
    </row>
    <row r="90" spans="1:7" x14ac:dyDescent="0.25">
      <c r="A90" s="97"/>
      <c r="B90" s="67"/>
      <c r="C90" s="34" t="s">
        <v>27</v>
      </c>
      <c r="D90" s="27" t="s">
        <v>58</v>
      </c>
      <c r="E90" s="18" t="s">
        <v>13</v>
      </c>
      <c r="F90" s="6">
        <v>100000</v>
      </c>
      <c r="G90" s="42">
        <v>4735</v>
      </c>
    </row>
    <row r="91" spans="1:7" x14ac:dyDescent="0.25">
      <c r="A91" s="97"/>
      <c r="B91" s="67"/>
      <c r="C91" s="19" t="s">
        <v>28</v>
      </c>
      <c r="D91" s="13" t="s">
        <v>58</v>
      </c>
      <c r="E91" s="18" t="s">
        <v>14</v>
      </c>
      <c r="F91" s="15">
        <v>2480000</v>
      </c>
      <c r="G91" s="40">
        <v>1664179.11</v>
      </c>
    </row>
    <row r="92" spans="1:7" x14ac:dyDescent="0.25">
      <c r="A92" s="98" t="s">
        <v>97</v>
      </c>
      <c r="B92" s="99"/>
      <c r="C92" s="99"/>
      <c r="D92" s="99"/>
      <c r="E92" s="100"/>
      <c r="F92" s="6">
        <f>F93+F108+F110+F112</f>
        <v>5689562000</v>
      </c>
      <c r="G92" s="42">
        <f>G93+G108+G110+G112</f>
        <v>3398004870.7000003</v>
      </c>
    </row>
    <row r="93" spans="1:7" x14ac:dyDescent="0.25">
      <c r="A93" s="66" t="s">
        <v>65</v>
      </c>
      <c r="B93" s="107" t="s">
        <v>98</v>
      </c>
      <c r="C93" s="93" t="s">
        <v>68</v>
      </c>
      <c r="D93" s="93"/>
      <c r="E93" s="93"/>
      <c r="F93" s="20">
        <f>F94+F95+F96+F97+F98+F99+F100+F101+F102+F103+F104+F105+F106+F107</f>
        <v>67796000</v>
      </c>
      <c r="G93" s="39">
        <f>G94+G95+G96+G97+G98+G99+G100+G101+G102+G103+G104+G105+G106+G107</f>
        <v>37344153.030000001</v>
      </c>
    </row>
    <row r="94" spans="1:7" s="2" customFormat="1" ht="26.25" x14ac:dyDescent="0.25">
      <c r="A94" s="66"/>
      <c r="B94" s="107"/>
      <c r="C94" s="12">
        <v>411</v>
      </c>
      <c r="D94" s="13" t="s">
        <v>2</v>
      </c>
      <c r="E94" s="14" t="s">
        <v>51</v>
      </c>
      <c r="F94" s="6">
        <v>27853000</v>
      </c>
      <c r="G94" s="40">
        <v>17392732.780000001</v>
      </c>
    </row>
    <row r="95" spans="1:7" s="2" customFormat="1" ht="26.25" x14ac:dyDescent="0.25">
      <c r="A95" s="66"/>
      <c r="B95" s="107"/>
      <c r="C95" s="12">
        <v>412</v>
      </c>
      <c r="D95" s="13" t="s">
        <v>2</v>
      </c>
      <c r="E95" s="14" t="s">
        <v>8</v>
      </c>
      <c r="F95" s="6">
        <v>5526000</v>
      </c>
      <c r="G95" s="40">
        <v>3113299.14</v>
      </c>
    </row>
    <row r="96" spans="1:7" s="2" customFormat="1" x14ac:dyDescent="0.25">
      <c r="A96" s="66"/>
      <c r="B96" s="107"/>
      <c r="C96" s="12">
        <v>413</v>
      </c>
      <c r="D96" s="13" t="s">
        <v>2</v>
      </c>
      <c r="E96" s="14" t="s">
        <v>20</v>
      </c>
      <c r="F96" s="6">
        <v>130000</v>
      </c>
      <c r="G96" s="40">
        <v>0</v>
      </c>
    </row>
    <row r="97" spans="1:7" s="2" customFormat="1" ht="14.25" customHeight="1" x14ac:dyDescent="0.25">
      <c r="A97" s="66"/>
      <c r="B97" s="107"/>
      <c r="C97" s="12">
        <v>414</v>
      </c>
      <c r="D97" s="13" t="s">
        <v>2</v>
      </c>
      <c r="E97" s="14" t="s">
        <v>9</v>
      </c>
      <c r="F97" s="6">
        <v>900000</v>
      </c>
      <c r="G97" s="40">
        <v>1794778.3</v>
      </c>
    </row>
    <row r="98" spans="1:7" s="2" customFormat="1" x14ac:dyDescent="0.25">
      <c r="A98" s="66"/>
      <c r="B98" s="107"/>
      <c r="C98" s="12">
        <v>415</v>
      </c>
      <c r="D98" s="13" t="s">
        <v>2</v>
      </c>
      <c r="E98" s="14" t="s">
        <v>12</v>
      </c>
      <c r="F98" s="6">
        <v>1870000</v>
      </c>
      <c r="G98" s="40">
        <v>1245107.6599999999</v>
      </c>
    </row>
    <row r="99" spans="1:7" s="2" customFormat="1" ht="26.25" x14ac:dyDescent="0.25">
      <c r="A99" s="66"/>
      <c r="B99" s="107"/>
      <c r="C99" s="12">
        <v>416</v>
      </c>
      <c r="D99" s="13" t="s">
        <v>2</v>
      </c>
      <c r="E99" s="14" t="s">
        <v>24</v>
      </c>
      <c r="F99" s="6">
        <v>260000</v>
      </c>
      <c r="G99" s="40">
        <v>173049.75</v>
      </c>
    </row>
    <row r="100" spans="1:7" s="2" customFormat="1" x14ac:dyDescent="0.25">
      <c r="A100" s="66"/>
      <c r="B100" s="107"/>
      <c r="C100" s="12">
        <v>421</v>
      </c>
      <c r="D100" s="13" t="s">
        <v>2</v>
      </c>
      <c r="E100" s="14" t="s">
        <v>26</v>
      </c>
      <c r="F100" s="6">
        <v>1000000</v>
      </c>
      <c r="G100" s="40">
        <v>219842.16</v>
      </c>
    </row>
    <row r="101" spans="1:7" s="2" customFormat="1" x14ac:dyDescent="0.25">
      <c r="A101" s="66"/>
      <c r="B101" s="107"/>
      <c r="C101" s="12">
        <v>422</v>
      </c>
      <c r="D101" s="13" t="s">
        <v>2</v>
      </c>
      <c r="E101" s="14" t="s">
        <v>13</v>
      </c>
      <c r="F101" s="6">
        <v>1580000</v>
      </c>
      <c r="G101" s="40">
        <v>799922.45</v>
      </c>
    </row>
    <row r="102" spans="1:7" s="2" customFormat="1" x14ac:dyDescent="0.25">
      <c r="A102" s="66"/>
      <c r="B102" s="107"/>
      <c r="C102" s="12">
        <v>423</v>
      </c>
      <c r="D102" s="13" t="s">
        <v>2</v>
      </c>
      <c r="E102" s="14" t="s">
        <v>14</v>
      </c>
      <c r="F102" s="6">
        <v>17352000</v>
      </c>
      <c r="G102" s="40">
        <v>7478292</v>
      </c>
    </row>
    <row r="103" spans="1:7" s="2" customFormat="1" x14ac:dyDescent="0.25">
      <c r="A103" s="66"/>
      <c r="B103" s="107"/>
      <c r="C103" s="12">
        <v>424</v>
      </c>
      <c r="D103" s="13" t="s">
        <v>2</v>
      </c>
      <c r="E103" s="14" t="s">
        <v>46</v>
      </c>
      <c r="F103" s="6">
        <v>8900000</v>
      </c>
      <c r="G103" s="40">
        <v>4449996</v>
      </c>
    </row>
    <row r="104" spans="1:7" s="2" customFormat="1" x14ac:dyDescent="0.25">
      <c r="A104" s="66"/>
      <c r="B104" s="107"/>
      <c r="C104" s="12">
        <v>425</v>
      </c>
      <c r="D104" s="13" t="s">
        <v>2</v>
      </c>
      <c r="E104" s="18" t="s">
        <v>30</v>
      </c>
      <c r="F104" s="6">
        <v>625000</v>
      </c>
      <c r="G104" s="40">
        <v>266862.78999999998</v>
      </c>
    </row>
    <row r="105" spans="1:7" s="2" customFormat="1" x14ac:dyDescent="0.25">
      <c r="A105" s="66"/>
      <c r="B105" s="107"/>
      <c r="C105" s="12">
        <v>426</v>
      </c>
      <c r="D105" s="13" t="s">
        <v>2</v>
      </c>
      <c r="E105" s="18" t="s">
        <v>32</v>
      </c>
      <c r="F105" s="6">
        <v>700000</v>
      </c>
      <c r="G105" s="40">
        <v>200000</v>
      </c>
    </row>
    <row r="106" spans="1:7" s="2" customFormat="1" ht="17.25" customHeight="1" x14ac:dyDescent="0.25">
      <c r="A106" s="66"/>
      <c r="B106" s="107"/>
      <c r="C106" s="12">
        <v>482</v>
      </c>
      <c r="D106" s="13" t="s">
        <v>2</v>
      </c>
      <c r="E106" s="18" t="s">
        <v>36</v>
      </c>
      <c r="F106" s="6">
        <v>600000</v>
      </c>
      <c r="G106" s="40">
        <v>129400</v>
      </c>
    </row>
    <row r="107" spans="1:7" s="2" customFormat="1" ht="26.25" x14ac:dyDescent="0.25">
      <c r="A107" s="66"/>
      <c r="B107" s="107"/>
      <c r="C107" s="12">
        <v>483</v>
      </c>
      <c r="D107" s="13" t="s">
        <v>2</v>
      </c>
      <c r="E107" s="18" t="s">
        <v>38</v>
      </c>
      <c r="F107" s="6">
        <v>500000</v>
      </c>
      <c r="G107" s="40">
        <v>80870</v>
      </c>
    </row>
    <row r="108" spans="1:7" s="3" customFormat="1" ht="12.75" x14ac:dyDescent="0.2">
      <c r="A108" s="83">
        <v>4003</v>
      </c>
      <c r="B108" s="107" t="s">
        <v>99</v>
      </c>
      <c r="C108" s="93" t="s">
        <v>100</v>
      </c>
      <c r="D108" s="93"/>
      <c r="E108" s="93"/>
      <c r="F108" s="20">
        <f>F109</f>
        <v>5070000000</v>
      </c>
      <c r="G108" s="39">
        <f>G109</f>
        <v>3357000000</v>
      </c>
    </row>
    <row r="109" spans="1:7" ht="39" x14ac:dyDescent="0.25">
      <c r="A109" s="83"/>
      <c r="B109" s="107"/>
      <c r="C109" s="12">
        <v>451</v>
      </c>
      <c r="D109" s="13" t="s">
        <v>2</v>
      </c>
      <c r="E109" s="14" t="s">
        <v>86</v>
      </c>
      <c r="F109" s="6">
        <v>5070000000</v>
      </c>
      <c r="G109" s="40">
        <v>3357000000</v>
      </c>
    </row>
    <row r="110" spans="1:7" ht="15" customHeight="1" x14ac:dyDescent="0.25">
      <c r="A110" s="83">
        <v>5001</v>
      </c>
      <c r="B110" s="107" t="s">
        <v>101</v>
      </c>
      <c r="C110" s="93" t="s">
        <v>102</v>
      </c>
      <c r="D110" s="93"/>
      <c r="E110" s="93"/>
      <c r="F110" s="20">
        <f>F111</f>
        <v>500000000</v>
      </c>
      <c r="G110" s="39">
        <f>G111</f>
        <v>0</v>
      </c>
    </row>
    <row r="111" spans="1:7" s="2" customFormat="1" x14ac:dyDescent="0.25">
      <c r="A111" s="83"/>
      <c r="B111" s="107"/>
      <c r="C111" s="16">
        <v>511</v>
      </c>
      <c r="D111" s="13" t="s">
        <v>2</v>
      </c>
      <c r="E111" s="14" t="s">
        <v>50</v>
      </c>
      <c r="F111" s="6">
        <v>500000000</v>
      </c>
      <c r="G111" s="40">
        <v>0</v>
      </c>
    </row>
    <row r="112" spans="1:7" x14ac:dyDescent="0.25">
      <c r="A112" s="84">
        <v>7005</v>
      </c>
      <c r="B112" s="87" t="s">
        <v>103</v>
      </c>
      <c r="C112" s="68" t="s">
        <v>104</v>
      </c>
      <c r="D112" s="68"/>
      <c r="E112" s="68"/>
      <c r="F112" s="15">
        <f>F113+F116</f>
        <v>51766000</v>
      </c>
      <c r="G112" s="41">
        <f>G113+G116</f>
        <v>3660717.67</v>
      </c>
    </row>
    <row r="113" spans="1:7" x14ac:dyDescent="0.25">
      <c r="A113" s="85"/>
      <c r="B113" s="88"/>
      <c r="C113" s="19"/>
      <c r="D113" s="13" t="s">
        <v>2</v>
      </c>
      <c r="E113" s="18" t="s">
        <v>44</v>
      </c>
      <c r="F113" s="15">
        <f>F114+F115</f>
        <v>5639000</v>
      </c>
      <c r="G113" s="41">
        <f>G114+G115</f>
        <v>3660717.67</v>
      </c>
    </row>
    <row r="114" spans="1:7" x14ac:dyDescent="0.25">
      <c r="A114" s="85"/>
      <c r="B114" s="88"/>
      <c r="C114" s="19" t="s">
        <v>28</v>
      </c>
      <c r="D114" s="55" t="s">
        <v>2</v>
      </c>
      <c r="E114" s="54" t="s">
        <v>14</v>
      </c>
      <c r="F114" s="21">
        <v>5126000</v>
      </c>
      <c r="G114" s="43">
        <v>3660717.67</v>
      </c>
    </row>
    <row r="115" spans="1:7" ht="44.25" customHeight="1" x14ac:dyDescent="0.25">
      <c r="A115" s="85"/>
      <c r="B115" s="88"/>
      <c r="C115" s="19" t="s">
        <v>47</v>
      </c>
      <c r="D115" s="55" t="s">
        <v>2</v>
      </c>
      <c r="E115" s="54" t="s">
        <v>48</v>
      </c>
      <c r="F115" s="21">
        <v>513000</v>
      </c>
      <c r="G115" s="43">
        <v>0</v>
      </c>
    </row>
    <row r="116" spans="1:7" x14ac:dyDescent="0.25">
      <c r="A116" s="86"/>
      <c r="B116" s="89"/>
      <c r="C116" s="19"/>
      <c r="D116" s="13" t="s">
        <v>43</v>
      </c>
      <c r="E116" s="54" t="s">
        <v>49</v>
      </c>
      <c r="F116" s="22">
        <v>46127000</v>
      </c>
      <c r="G116" s="44">
        <v>0</v>
      </c>
    </row>
    <row r="117" spans="1:7" x14ac:dyDescent="0.25">
      <c r="A117" s="98" t="s">
        <v>105</v>
      </c>
      <c r="B117" s="99"/>
      <c r="C117" s="99"/>
      <c r="D117" s="99"/>
      <c r="E117" s="100"/>
      <c r="F117" s="6">
        <f>F118</f>
        <v>1051828000</v>
      </c>
      <c r="G117" s="42">
        <f>G118</f>
        <v>783148218.30999994</v>
      </c>
    </row>
    <row r="118" spans="1:7" x14ac:dyDescent="0.25">
      <c r="A118" s="66" t="s">
        <v>106</v>
      </c>
      <c r="B118" s="107" t="s">
        <v>107</v>
      </c>
      <c r="C118" s="68" t="s">
        <v>108</v>
      </c>
      <c r="D118" s="68"/>
      <c r="E118" s="68"/>
      <c r="F118" s="6">
        <f>F119+F120+F121+F122+F123+F124</f>
        <v>1051828000</v>
      </c>
      <c r="G118" s="42">
        <f>G119+G120+G121+G122+G123+G124</f>
        <v>783148218.30999994</v>
      </c>
    </row>
    <row r="119" spans="1:7" ht="26.25" x14ac:dyDescent="0.25">
      <c r="A119" s="66"/>
      <c r="B119" s="107"/>
      <c r="C119" s="12">
        <v>411</v>
      </c>
      <c r="D119" s="13" t="s">
        <v>2</v>
      </c>
      <c r="E119" s="14" t="s">
        <v>7</v>
      </c>
      <c r="F119" s="6">
        <v>1197000</v>
      </c>
      <c r="G119" s="40">
        <v>908567.04000000004</v>
      </c>
    </row>
    <row r="120" spans="1:7" ht="26.25" x14ac:dyDescent="0.25">
      <c r="A120" s="66"/>
      <c r="B120" s="107"/>
      <c r="C120" s="12">
        <v>412</v>
      </c>
      <c r="D120" s="13" t="s">
        <v>2</v>
      </c>
      <c r="E120" s="14" t="s">
        <v>8</v>
      </c>
      <c r="F120" s="6">
        <v>241000</v>
      </c>
      <c r="G120" s="40">
        <v>162633.51</v>
      </c>
    </row>
    <row r="121" spans="1:7" ht="17.25" customHeight="1" x14ac:dyDescent="0.25">
      <c r="A121" s="66"/>
      <c r="B121" s="107"/>
      <c r="C121" s="12">
        <v>414</v>
      </c>
      <c r="D121" s="13" t="s">
        <v>2</v>
      </c>
      <c r="E121" s="14" t="s">
        <v>9</v>
      </c>
      <c r="F121" s="6">
        <v>50000</v>
      </c>
      <c r="G121" s="40">
        <v>0</v>
      </c>
    </row>
    <row r="122" spans="1:7" x14ac:dyDescent="0.25">
      <c r="A122" s="66"/>
      <c r="B122" s="107"/>
      <c r="C122" s="12">
        <v>415</v>
      </c>
      <c r="D122" s="13" t="s">
        <v>2</v>
      </c>
      <c r="E122" s="14" t="s">
        <v>12</v>
      </c>
      <c r="F122" s="6">
        <v>50000</v>
      </c>
      <c r="G122" s="40">
        <v>26200</v>
      </c>
    </row>
    <row r="123" spans="1:7" x14ac:dyDescent="0.25">
      <c r="A123" s="66"/>
      <c r="B123" s="107"/>
      <c r="C123" s="12">
        <v>422</v>
      </c>
      <c r="D123" s="13" t="s">
        <v>2</v>
      </c>
      <c r="E123" s="14" t="s">
        <v>13</v>
      </c>
      <c r="F123" s="6">
        <v>290000</v>
      </c>
      <c r="G123" s="40">
        <v>84201.7</v>
      </c>
    </row>
    <row r="124" spans="1:7" ht="39.75" thickBot="1" x14ac:dyDescent="0.3">
      <c r="A124" s="108"/>
      <c r="B124" s="109"/>
      <c r="C124" s="49">
        <v>451</v>
      </c>
      <c r="D124" s="50" t="s">
        <v>2</v>
      </c>
      <c r="E124" s="51" t="s">
        <v>86</v>
      </c>
      <c r="F124" s="59">
        <v>1050000000</v>
      </c>
      <c r="G124" s="53">
        <v>781966616.05999994</v>
      </c>
    </row>
    <row r="125" spans="1:7" x14ac:dyDescent="0.25">
      <c r="A125" s="110" t="s">
        <v>110</v>
      </c>
      <c r="B125" s="111"/>
      <c r="C125" s="111"/>
      <c r="D125" s="111"/>
      <c r="E125" s="111"/>
      <c r="F125" s="57"/>
      <c r="G125" s="58"/>
    </row>
    <row r="126" spans="1:7" x14ac:dyDescent="0.25">
      <c r="A126" s="72" t="s">
        <v>111</v>
      </c>
      <c r="B126" s="73"/>
      <c r="C126" s="73"/>
      <c r="D126" s="73"/>
      <c r="E126" s="73"/>
      <c r="F126" s="26">
        <f>F127</f>
        <v>160000000</v>
      </c>
      <c r="G126" s="38">
        <f>G127</f>
        <v>20576483.899999999</v>
      </c>
    </row>
    <row r="127" spans="1:7" x14ac:dyDescent="0.25">
      <c r="A127" s="66" t="s">
        <v>65</v>
      </c>
      <c r="B127" s="67" t="s">
        <v>112</v>
      </c>
      <c r="C127" s="68" t="s">
        <v>68</v>
      </c>
      <c r="D127" s="68"/>
      <c r="E127" s="68"/>
      <c r="F127" s="20">
        <f>F128+F129</f>
        <v>160000000</v>
      </c>
      <c r="G127" s="39">
        <f>G128+G129</f>
        <v>20576483.899999999</v>
      </c>
    </row>
    <row r="128" spans="1:7" x14ac:dyDescent="0.25">
      <c r="A128" s="66"/>
      <c r="B128" s="67"/>
      <c r="C128" s="12">
        <v>423</v>
      </c>
      <c r="D128" s="13" t="s">
        <v>2</v>
      </c>
      <c r="E128" s="14" t="s">
        <v>14</v>
      </c>
      <c r="F128" s="15">
        <v>10000000</v>
      </c>
      <c r="G128" s="40">
        <v>0</v>
      </c>
    </row>
    <row r="129" spans="1:7" ht="27" thickBot="1" x14ac:dyDescent="0.3">
      <c r="A129" s="108"/>
      <c r="B129" s="112"/>
      <c r="C129" s="49">
        <v>463</v>
      </c>
      <c r="D129" s="50" t="s">
        <v>2</v>
      </c>
      <c r="E129" s="51" t="s">
        <v>91</v>
      </c>
      <c r="F129" s="52">
        <v>150000000</v>
      </c>
      <c r="G129" s="53">
        <v>20576483.899999999</v>
      </c>
    </row>
  </sheetData>
  <mergeCells count="64">
    <mergeCell ref="A23:A35"/>
    <mergeCell ref="B36:B43"/>
    <mergeCell ref="C36:E36"/>
    <mergeCell ref="A1:G1"/>
    <mergeCell ref="A3:E3"/>
    <mergeCell ref="A10:E10"/>
    <mergeCell ref="A11:A22"/>
    <mergeCell ref="B11:B22"/>
    <mergeCell ref="C11:E11"/>
    <mergeCell ref="B23:B35"/>
    <mergeCell ref="A4:C8"/>
    <mergeCell ref="C23:E23"/>
    <mergeCell ref="A36:A43"/>
    <mergeCell ref="A9:E9"/>
    <mergeCell ref="A44:A62"/>
    <mergeCell ref="B44:B62"/>
    <mergeCell ref="C44:E44"/>
    <mergeCell ref="A63:A64"/>
    <mergeCell ref="B63:B64"/>
    <mergeCell ref="C63:E63"/>
    <mergeCell ref="A117:E117"/>
    <mergeCell ref="A79:E79"/>
    <mergeCell ref="A80:A85"/>
    <mergeCell ref="B80:B85"/>
    <mergeCell ref="C80:E80"/>
    <mergeCell ref="C86:E86"/>
    <mergeCell ref="A89:A91"/>
    <mergeCell ref="B89:B91"/>
    <mergeCell ref="C89:E89"/>
    <mergeCell ref="A93:A107"/>
    <mergeCell ref="B93:B107"/>
    <mergeCell ref="C93:E93"/>
    <mergeCell ref="A108:A109"/>
    <mergeCell ref="B108:B109"/>
    <mergeCell ref="C108:E108"/>
    <mergeCell ref="A110:A111"/>
    <mergeCell ref="B110:B111"/>
    <mergeCell ref="C110:E110"/>
    <mergeCell ref="B112:B116"/>
    <mergeCell ref="C112:E112"/>
    <mergeCell ref="A112:A116"/>
    <mergeCell ref="A118:A124"/>
    <mergeCell ref="B118:B124"/>
    <mergeCell ref="C118:E118"/>
    <mergeCell ref="A125:E125"/>
    <mergeCell ref="A127:A129"/>
    <mergeCell ref="B127:B129"/>
    <mergeCell ref="C127:E127"/>
    <mergeCell ref="A126:E126"/>
    <mergeCell ref="B65:B69"/>
    <mergeCell ref="A65:A69"/>
    <mergeCell ref="C65:E65"/>
    <mergeCell ref="C70:E70"/>
    <mergeCell ref="A70:A71"/>
    <mergeCell ref="B70:B71"/>
    <mergeCell ref="C72:E72"/>
    <mergeCell ref="A74:A78"/>
    <mergeCell ref="B74:B78"/>
    <mergeCell ref="C74:E74"/>
    <mergeCell ref="A92:E92"/>
    <mergeCell ref="A72:A73"/>
    <mergeCell ref="B72:B73"/>
    <mergeCell ref="A86:A88"/>
    <mergeCell ref="B86:B88"/>
  </mergeCells>
  <pageMargins left="0.23622047244094491" right="0.23622047244094491" top="0.19685039370078741" bottom="0.19685039370078741" header="0.31496062992125984" footer="0.31496062992125984"/>
  <pageSetup paperSize="9" orientation="portrait" horizontalDpi="4294967295" verticalDpi="4294967295" r:id="rId1"/>
  <rowBreaks count="2" manualBreakCount="2">
    <brk id="35" max="6" man="1"/>
    <brk id="6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Извршење МРЕ 31.12.2017. </vt:lpstr>
      <vt:lpstr>Извршење МРЕ 01.10.2018.</vt:lpstr>
      <vt:lpstr>'Извршење МРЕ 01.10.2018.'!Print_Area</vt:lpstr>
      <vt:lpstr>'Извршење МРЕ 01.10.2018.'!Print_Titles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 petrovic</dc:creator>
  <cp:lastModifiedBy>Slobodan Djurovic</cp:lastModifiedBy>
  <cp:lastPrinted>2018-10-11T07:35:08Z</cp:lastPrinted>
  <dcterms:created xsi:type="dcterms:W3CDTF">2018-01-09T12:33:33Z</dcterms:created>
  <dcterms:modified xsi:type="dcterms:W3CDTF">2018-10-11T07:35:19Z</dcterms:modified>
</cp:coreProperties>
</file>